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hared Folders\Pandomus Group Availability\Sea Breeze 4 - Kapsalos\"/>
    </mc:Choice>
  </mc:AlternateContent>
  <xr:revisionPtr revIDLastSave="0" documentId="10_ncr:100000_{ED5F44E7-9152-49EA-968F-EB363AE15D59}" xr6:coauthVersionLast="31" xr6:coauthVersionMax="31" xr10:uidLastSave="{00000000-0000-0000-0000-000000000000}"/>
  <bookViews>
    <workbookView xWindow="0" yWindow="0" windowWidth="28800" windowHeight="11925" xr2:uid="{22724185-55FE-4D81-B991-D8E16A173BB1}"/>
  </bookViews>
  <sheets>
    <sheet name="Price List &amp; Rental Estimation" sheetId="1" r:id="rId1"/>
    <sheet name="Rental Calculator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M11" i="2"/>
  <c r="B11" i="2"/>
  <c r="J2" i="2"/>
  <c r="M15" i="1" l="1"/>
  <c r="L15" i="1"/>
  <c r="N15" i="1"/>
  <c r="E15" i="1"/>
  <c r="F15" i="1"/>
  <c r="G15" i="1"/>
  <c r="H15" i="1"/>
  <c r="I15" i="1"/>
  <c r="J15" i="1"/>
  <c r="D15" i="1"/>
  <c r="P10" i="1" l="1"/>
  <c r="O10" i="1"/>
  <c r="P12" i="1"/>
  <c r="O12" i="1"/>
  <c r="P6" i="1"/>
  <c r="P8" i="1"/>
  <c r="P13" i="1"/>
  <c r="O5" i="1"/>
  <c r="P9" i="1"/>
  <c r="P5" i="1"/>
  <c r="O4" i="1"/>
  <c r="P15" i="1"/>
  <c r="O15" i="1"/>
  <c r="O8" i="1"/>
  <c r="O13" i="1"/>
  <c r="P4" i="1"/>
  <c r="O6" i="1"/>
  <c r="O9" i="1"/>
  <c r="B9" i="2" l="1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O8" i="2" l="1"/>
  <c r="F9" i="2"/>
  <c r="J9" i="2"/>
  <c r="O7" i="2"/>
  <c r="O6" i="2"/>
  <c r="M9" i="2"/>
  <c r="H9" i="2"/>
  <c r="G9" i="2"/>
  <c r="K9" i="2"/>
  <c r="D9" i="2"/>
  <c r="L9" i="2"/>
  <c r="E9" i="2"/>
  <c r="I9" i="2"/>
  <c r="C9" i="2" l="1"/>
  <c r="O9" i="2" l="1"/>
  <c r="B5" i="2"/>
  <c r="I5" i="2" s="1"/>
  <c r="I10" i="2" s="1"/>
  <c r="H5" i="2" l="1"/>
  <c r="H10" i="2" s="1"/>
  <c r="J5" i="2"/>
  <c r="J10" i="2" s="1"/>
  <c r="E5" i="2"/>
  <c r="E10" i="2" s="1"/>
  <c r="G5" i="2"/>
  <c r="G10" i="2" s="1"/>
  <c r="K5" i="2"/>
  <c r="K10" i="2" s="1"/>
  <c r="L5" i="2"/>
  <c r="L10" i="2" s="1"/>
  <c r="D5" i="2"/>
  <c r="D10" i="2" s="1"/>
  <c r="C5" i="2"/>
  <c r="C10" i="2" s="1"/>
  <c r="F5" i="2"/>
  <c r="F10" i="2" s="1"/>
  <c r="B10" i="2"/>
  <c r="M5" i="2"/>
  <c r="M10" i="2" s="1"/>
  <c r="O10" i="2" l="1"/>
  <c r="O11" i="2"/>
  <c r="O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 Soldunov</author>
  </authors>
  <commentList>
    <comment ref="B2" authorId="0" shapeId="0" xr:uid="{2B960F67-F7A8-4C20-9039-E25AD01E12BA}">
      <text>
        <r>
          <rPr>
            <b/>
            <sz val="9"/>
            <color indexed="81"/>
            <rFont val="Tahoma"/>
            <family val="2"/>
          </rPr>
          <t>Philipp Soldunov:</t>
        </r>
        <r>
          <rPr>
            <sz val="9"/>
            <color indexed="81"/>
            <rFont val="Tahoma"/>
            <family val="2"/>
          </rPr>
          <t xml:space="preserve">
In those cells you can input any desirable amount for rent per each apartment to calculate income for every unit combined</t>
        </r>
      </text>
    </comment>
  </commentList>
</comments>
</file>

<file path=xl/sharedStrings.xml><?xml version="1.0" encoding="utf-8"?>
<sst xmlns="http://schemas.openxmlformats.org/spreadsheetml/2006/main" count="75" uniqueCount="45">
  <si>
    <t>-</t>
  </si>
  <si>
    <t>Total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</si>
  <si>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</si>
  <si>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</si>
  <si>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</si>
  <si>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</si>
  <si>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</si>
  <si>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</si>
  <si>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</si>
  <si>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</si>
  <si>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</si>
  <si>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</si>
  <si>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</si>
  <si>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</si>
  <si>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Common Expenses</t>
  </si>
  <si>
    <t>Sewage Expenses</t>
  </si>
  <si>
    <t>Total Expenses</t>
  </si>
  <si>
    <t>Annual</t>
  </si>
  <si>
    <t>Average Rent Income</t>
  </si>
  <si>
    <t>Average</t>
  </si>
  <si>
    <t>Rental Price per Apartment</t>
  </si>
  <si>
    <t>Price (€)</t>
  </si>
  <si>
    <t>Price with 5% VAT (€)</t>
  </si>
  <si>
    <t>Price with 19% VAT (€)</t>
  </si>
  <si>
    <t>Return on Investment at 5% VAT</t>
  </si>
  <si>
    <t>Return on Investment at 19% VAT</t>
  </si>
  <si>
    <t>Average Gross Profit</t>
  </si>
  <si>
    <t>Grand Total for the Building</t>
  </si>
  <si>
    <t>Garbage Removal Expenses</t>
  </si>
  <si>
    <r>
      <t>1</t>
    </r>
    <r>
      <rPr>
        <b/>
        <vertAlign val="superscript"/>
        <sz val="8"/>
        <color theme="1" tint="0.34998626667073579"/>
        <rFont val="Roboto"/>
      </rPr>
      <t>st</t>
    </r>
    <r>
      <rPr>
        <b/>
        <sz val="8"/>
        <color theme="1" tint="0.34998626667073579"/>
        <rFont val="Roboto"/>
      </rPr>
      <t xml:space="preserve"> floor</t>
    </r>
  </si>
  <si>
    <r>
      <t>2</t>
    </r>
    <r>
      <rPr>
        <b/>
        <vertAlign val="superscript"/>
        <sz val="8"/>
        <color theme="1" tint="0.34998626667073579"/>
        <rFont val="Roboto"/>
      </rPr>
      <t>nd</t>
    </r>
    <r>
      <rPr>
        <b/>
        <sz val="8"/>
        <color theme="1" tint="0.34998626667073579"/>
        <rFont val="Roboto"/>
      </rPr>
      <t xml:space="preserve"> floor</t>
    </r>
  </si>
  <si>
    <r>
      <t>3</t>
    </r>
    <r>
      <rPr>
        <b/>
        <vertAlign val="superscript"/>
        <sz val="8"/>
        <color theme="1" tint="0.34998626667073579"/>
        <rFont val="Roboto"/>
      </rPr>
      <t>rd</t>
    </r>
    <r>
      <rPr>
        <b/>
        <sz val="8"/>
        <color theme="1" tint="0.34998626667073579"/>
        <rFont val="Roboto"/>
      </rPr>
      <t xml:space="preserve"> floor</t>
    </r>
  </si>
  <si>
    <t>Unit</t>
  </si>
  <si>
    <t>Estimated monthly rent* (€)</t>
  </si>
  <si>
    <t>* Estimated rental price does not constitute an actual rental income, it is a mere estimation based on current rental performance of similar properties</t>
  </si>
  <si>
    <t xml:space="preserve">in the area as of October 2018. Actual rental performance of the property depends greatly on market situation, rental demand and seasonality. </t>
  </si>
  <si>
    <t>Bedrooms (m2)</t>
  </si>
  <si>
    <t>Bathrooms (m2)</t>
  </si>
  <si>
    <t>Total Covered Area (m2)</t>
  </si>
  <si>
    <t>Internal Covered Area (m2)</t>
  </si>
  <si>
    <t>Covered Verandas (m2)</t>
  </si>
  <si>
    <t>Uncovered Verandas (m2)</t>
  </si>
  <si>
    <t>Common Area (m2)</t>
  </si>
  <si>
    <t>Storage (m2)</t>
  </si>
  <si>
    <t>Parking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</si>
</sst>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€&quot;* #,##0_-;\-&quot;€&quot;* #,##0_-;_-&quot;€&quot;* &quot;-&quot;_-;_-@_-"/>
    <numFmt numFmtId="164" formatCode="_([$€-2]\ * #,##0_);_([$€-2]\ * \(#,##0\);_([$€-2]\ * &quot;-&quot;_);_(@_)"/>
  </numFmts>
  <fonts count="13" x14ac:knownFonts="1">
    <font>
      <sz val="11"/>
      <color theme="1"/>
      <name val="Calibri"/>
      <family val="2"/>
      <scheme val="minor"/>
    </font>
    <font>
      <b/>
      <sz val="8"/>
      <color rgb="FF595959"/>
      <name val="Roboto"/>
    </font>
    <font>
      <sz val="8"/>
      <color theme="1"/>
      <name val="Roboto"/>
    </font>
    <font>
      <sz val="8"/>
      <color theme="1" tint="0.34998626667073579"/>
      <name val="Roboto"/>
    </font>
    <font>
      <b/>
      <sz val="8"/>
      <color theme="1" tint="0.34998626667073579"/>
      <name val="Roboto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Roboto"/>
    </font>
    <font>
      <sz val="8"/>
      <color rgb="FF3F3F76"/>
      <name val="Roboto"/>
    </font>
    <font>
      <b/>
      <vertAlign val="superscript"/>
      <sz val="8"/>
      <color theme="1" tint="0.34998626667073579"/>
      <name val="Roboto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rgb="FF3F3F3F"/>
      </bottom>
      <diagonal/>
    </border>
  </borders>
  <cellStyleXfs count="4">
    <xf numFmtId="0" fontId="0" fillId="0" borderId="0"/>
    <xf numFmtId="0" fontId="5" fillId="4" borderId="9" applyNumberFormat="0" applyFont="0" applyAlignment="0" applyProtection="0"/>
    <xf numFmtId="0" fontId="8" fillId="5" borderId="11" applyNumberFormat="0" applyAlignment="0" applyProtection="0"/>
    <xf numFmtId="0" fontId="9" fillId="6" borderId="12" applyNumberFormat="0" applyAlignment="0" applyProtection="0"/>
  </cellStyleXfs>
  <cellXfs count="37">
    <xf numFmtId="0" fontId="0" fillId="0" borderId="0" xfId="0"/>
    <xf numFmtId="164" fontId="4" fillId="0" borderId="7" xfId="0" applyNumberFormat="1" applyFont="1" applyBorder="1"/>
    <xf numFmtId="164" fontId="3" fillId="0" borderId="7" xfId="0" applyNumberFormat="1" applyFont="1" applyBorder="1"/>
    <xf numFmtId="164" fontId="4" fillId="0" borderId="8" xfId="0" applyNumberFormat="1" applyFont="1" applyBorder="1"/>
    <xf numFmtId="164" fontId="3" fillId="0" borderId="8" xfId="0" applyNumberFormat="1" applyFont="1" applyBorder="1"/>
    <xf numFmtId="0" fontId="3" fillId="3" borderId="7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4" fillId="3" borderId="7" xfId="0" applyFont="1" applyFill="1" applyBorder="1" applyAlignment="1"/>
    <xf numFmtId="49" fontId="2" fillId="0" borderId="0" xfId="0" applyNumberFormat="1" applyFont="1" applyAlignment="1"/>
    <xf numFmtId="10" fontId="1" fillId="2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164" fontId="4" fillId="4" borderId="9" xfId="1" applyNumberFormat="1" applyFont="1"/>
    <xf numFmtId="164" fontId="10" fillId="6" borderId="12" xfId="3" applyNumberFormat="1" applyFont="1"/>
    <xf numFmtId="164" fontId="11" fillId="5" borderId="11" xfId="2" applyNumberFormat="1" applyFont="1"/>
    <xf numFmtId="42" fontId="4" fillId="0" borderId="13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2" fontId="4" fillId="2" borderId="4" xfId="0" applyNumberFormat="1" applyFont="1" applyFill="1" applyBorder="1" applyAlignment="1">
      <alignment horizontal="center" vertical="center" wrapText="1"/>
    </xf>
    <xf numFmtId="42" fontId="4" fillId="0" borderId="4" xfId="0" applyNumberFormat="1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">
    <cellStyle name="Check Cell" xfId="3" builtinId="23"/>
    <cellStyle name="Input" xfId="2" builtinId="2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9959-CB32-42F9-8DD8-4F1EA01B2312}">
  <sheetPr>
    <pageSetUpPr fitToPage="1"/>
  </sheetPr>
  <dimension ref="A1:P18"/>
  <sheetViews>
    <sheetView tabSelected="1" zoomScaleNormal="100" workbookViewId="0">
      <selection activeCell="K27" sqref="K27"/>
    </sheetView>
  </sheetViews>
  <sheetFormatPr defaultRowHeight="15" x14ac:dyDescent="0.25"/>
  <cols>
    <col min="1" max="1" width="9.140625" customWidth="1"/>
    <col min="11" max="11" width="11.42578125" customWidth="1"/>
    <col min="12" max="13" width="11.42578125" bestFit="1" customWidth="1"/>
  </cols>
  <sheetData>
    <row r="1" spans="1:16" ht="15.75" thickBot="1" x14ac:dyDescent="0.3"/>
    <row r="2" spans="1:16" ht="39" customHeight="1" thickBot="1" x14ac:dyDescent="0.3">
      <c r="A2" s="20" t="s">
        <v>32</v>
      </c>
      <c r="B2" s="30" t="s">
        <v>36</v>
      </c>
      <c r="C2" s="30" t="s">
        <v>37</v>
      </c>
      <c r="D2" s="30" t="s">
        <v>38</v>
      </c>
      <c r="E2" s="30" t="s">
        <v>39</v>
      </c>
      <c r="F2" s="30" t="s">
        <v>40</v>
      </c>
      <c r="G2" s="30" t="s">
        <v>41</v>
      </c>
      <c r="H2" s="30" t="s">
        <v>42</v>
      </c>
      <c r="I2" s="30" t="s">
        <v>43</v>
      </c>
      <c r="J2" s="30" t="s">
        <v>44</v>
      </c>
      <c r="K2" s="14" t="s">
        <v>21</v>
      </c>
      <c r="L2" s="14" t="s">
        <v>22</v>
      </c>
      <c r="M2" s="14" t="s">
        <v>23</v>
      </c>
      <c r="N2" s="26" t="s">
        <v>33</v>
      </c>
      <c r="O2" s="26" t="s">
        <v>24</v>
      </c>
      <c r="P2" s="26" t="s">
        <v>25</v>
      </c>
    </row>
    <row r="3" spans="1:16" ht="16.5" customHeight="1" thickBot="1" x14ac:dyDescent="0.3">
      <c r="A3" s="31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5.75" thickBot="1" x14ac:dyDescent="0.3">
      <c r="A4" s="21">
        <v>101</v>
      </c>
      <c r="B4" s="22">
        <v>2</v>
      </c>
      <c r="C4" s="22">
        <v>1</v>
      </c>
      <c r="D4" s="22">
        <v>125</v>
      </c>
      <c r="E4" s="22">
        <v>75</v>
      </c>
      <c r="F4" s="22">
        <v>23</v>
      </c>
      <c r="G4" s="22">
        <v>4</v>
      </c>
      <c r="H4" s="22">
        <v>11</v>
      </c>
      <c r="I4" s="22">
        <v>4</v>
      </c>
      <c r="J4" s="22">
        <v>12</v>
      </c>
      <c r="K4" s="22" t="s">
        <v>0</v>
      </c>
      <c r="L4" s="22" t="s">
        <v>0</v>
      </c>
      <c r="M4" s="22" t="s">
        <v>0</v>
      </c>
      <c r="N4" s="28">
        <v>1000</v>
      </c>
      <c r="O4" s="13">
        <f>(N4*12)/((L15/E15)*E4)</f>
        <v>3.0720000000000001E-2</v>
      </c>
      <c r="P4" s="13">
        <f>(N4*12)/((M15/E15)*E4)</f>
        <v>2.7105882352941178E-2</v>
      </c>
    </row>
    <row r="5" spans="1:16" ht="15.75" thickBot="1" x14ac:dyDescent="0.3">
      <c r="A5" s="23">
        <v>102</v>
      </c>
      <c r="B5" s="24">
        <v>1</v>
      </c>
      <c r="C5" s="24">
        <v>1</v>
      </c>
      <c r="D5" s="24">
        <v>87</v>
      </c>
      <c r="E5" s="24">
        <v>50</v>
      </c>
      <c r="F5" s="24">
        <v>12</v>
      </c>
      <c r="G5" s="24">
        <v>4</v>
      </c>
      <c r="H5" s="24">
        <v>9</v>
      </c>
      <c r="I5" s="24">
        <v>4</v>
      </c>
      <c r="J5" s="24">
        <v>12</v>
      </c>
      <c r="K5" s="24" t="s">
        <v>0</v>
      </c>
      <c r="L5" s="24" t="s">
        <v>0</v>
      </c>
      <c r="M5" s="24" t="s">
        <v>0</v>
      </c>
      <c r="N5" s="27">
        <v>650</v>
      </c>
      <c r="O5" s="29">
        <f>(N5*12)/((L15/E15)*E5)</f>
        <v>2.9951999999999999E-2</v>
      </c>
      <c r="P5" s="29">
        <f>(N5*12)/((M15/E15)*E5)</f>
        <v>2.6428235294117648E-2</v>
      </c>
    </row>
    <row r="6" spans="1:16" ht="15.75" thickBot="1" x14ac:dyDescent="0.3">
      <c r="A6" s="21">
        <v>103</v>
      </c>
      <c r="B6" s="22">
        <v>1</v>
      </c>
      <c r="C6" s="22">
        <v>1</v>
      </c>
      <c r="D6" s="22">
        <v>89</v>
      </c>
      <c r="E6" s="22">
        <v>50</v>
      </c>
      <c r="F6" s="22">
        <v>14</v>
      </c>
      <c r="G6" s="22">
        <v>4</v>
      </c>
      <c r="H6" s="22">
        <v>9</v>
      </c>
      <c r="I6" s="22">
        <v>4</v>
      </c>
      <c r="J6" s="22">
        <v>12</v>
      </c>
      <c r="K6" s="22" t="s">
        <v>0</v>
      </c>
      <c r="L6" s="22" t="s">
        <v>0</v>
      </c>
      <c r="M6" s="22" t="s">
        <v>0</v>
      </c>
      <c r="N6" s="28">
        <v>650</v>
      </c>
      <c r="O6" s="13">
        <f>(N6*12)/((L15/E15)*E6)</f>
        <v>2.9951999999999999E-2</v>
      </c>
      <c r="P6" s="13">
        <f>(N6*12)/((M15/E15)*E6)</f>
        <v>2.6428235294117648E-2</v>
      </c>
    </row>
    <row r="7" spans="1:16" ht="16.5" customHeight="1" thickBot="1" x14ac:dyDescent="0.3">
      <c r="A7" s="31" t="s">
        <v>30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6" ht="15.75" thickBot="1" x14ac:dyDescent="0.3">
      <c r="A8" s="21">
        <v>201</v>
      </c>
      <c r="B8" s="22">
        <v>2</v>
      </c>
      <c r="C8" s="22">
        <v>1</v>
      </c>
      <c r="D8" s="22">
        <v>122</v>
      </c>
      <c r="E8" s="22">
        <v>75</v>
      </c>
      <c r="F8" s="22">
        <v>20</v>
      </c>
      <c r="G8" s="22" t="s">
        <v>0</v>
      </c>
      <c r="H8" s="22">
        <v>11</v>
      </c>
      <c r="I8" s="22">
        <v>4</v>
      </c>
      <c r="J8" s="22">
        <v>12</v>
      </c>
      <c r="K8" s="22" t="s">
        <v>0</v>
      </c>
      <c r="L8" s="22" t="s">
        <v>0</v>
      </c>
      <c r="M8" s="22" t="s">
        <v>0</v>
      </c>
      <c r="N8" s="28">
        <v>1000</v>
      </c>
      <c r="O8" s="13">
        <f>(N8*12)/((L15/E15)*E8)</f>
        <v>3.0720000000000001E-2</v>
      </c>
      <c r="P8" s="13">
        <f>(N8*12)/((M15/E15)*E8)</f>
        <v>2.7105882352941178E-2</v>
      </c>
    </row>
    <row r="9" spans="1:16" ht="15.75" thickBot="1" x14ac:dyDescent="0.3">
      <c r="A9" s="23">
        <v>202</v>
      </c>
      <c r="B9" s="24">
        <v>1</v>
      </c>
      <c r="C9" s="24">
        <v>1</v>
      </c>
      <c r="D9" s="24">
        <v>86</v>
      </c>
      <c r="E9" s="24">
        <v>50</v>
      </c>
      <c r="F9" s="24">
        <v>11</v>
      </c>
      <c r="G9" s="24" t="s">
        <v>0</v>
      </c>
      <c r="H9" s="24">
        <v>9</v>
      </c>
      <c r="I9" s="24">
        <v>4</v>
      </c>
      <c r="J9" s="24">
        <v>12</v>
      </c>
      <c r="K9" s="24" t="s">
        <v>0</v>
      </c>
      <c r="L9" s="24" t="s">
        <v>0</v>
      </c>
      <c r="M9" s="24" t="s">
        <v>0</v>
      </c>
      <c r="N9" s="27">
        <v>650</v>
      </c>
      <c r="O9" s="29">
        <f>(N9*12)/((L15/E15)*E9)</f>
        <v>2.9951999999999999E-2</v>
      </c>
      <c r="P9" s="29">
        <f>(N9*12)/((M15/E15)*E9)</f>
        <v>2.6428235294117648E-2</v>
      </c>
    </row>
    <row r="10" spans="1:16" ht="15.75" thickBot="1" x14ac:dyDescent="0.3">
      <c r="A10" s="21">
        <v>203</v>
      </c>
      <c r="B10" s="22">
        <v>1</v>
      </c>
      <c r="C10" s="22">
        <v>1</v>
      </c>
      <c r="D10" s="22">
        <v>88</v>
      </c>
      <c r="E10" s="22">
        <v>50</v>
      </c>
      <c r="F10" s="22">
        <v>13</v>
      </c>
      <c r="G10" s="22" t="s">
        <v>0</v>
      </c>
      <c r="H10" s="22">
        <v>9</v>
      </c>
      <c r="I10" s="22">
        <v>4</v>
      </c>
      <c r="J10" s="22">
        <v>12</v>
      </c>
      <c r="K10" s="22" t="s">
        <v>0</v>
      </c>
      <c r="L10" s="22" t="s">
        <v>0</v>
      </c>
      <c r="M10" s="22" t="s">
        <v>0</v>
      </c>
      <c r="N10" s="28">
        <v>650</v>
      </c>
      <c r="O10" s="13">
        <f>(N10*12)/((L15/E15)*E10)</f>
        <v>2.9951999999999999E-2</v>
      </c>
      <c r="P10" s="13">
        <f>(N10*12)/((M15/E15)*E10)</f>
        <v>2.6428235294117648E-2</v>
      </c>
    </row>
    <row r="11" spans="1:16" ht="16.5" customHeight="1" thickBot="1" x14ac:dyDescent="0.3">
      <c r="A11" s="31" t="s">
        <v>31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ht="15.75" thickBot="1" x14ac:dyDescent="0.3">
      <c r="A12" s="21">
        <v>301</v>
      </c>
      <c r="B12" s="22">
        <v>2</v>
      </c>
      <c r="C12" s="22">
        <v>1</v>
      </c>
      <c r="D12" s="22">
        <v>123</v>
      </c>
      <c r="E12" s="22">
        <v>75</v>
      </c>
      <c r="F12" s="22">
        <v>20</v>
      </c>
      <c r="G12" s="22" t="s">
        <v>0</v>
      </c>
      <c r="H12" s="22">
        <v>11</v>
      </c>
      <c r="I12" s="22">
        <v>5</v>
      </c>
      <c r="J12" s="22">
        <v>12</v>
      </c>
      <c r="K12" s="22" t="s">
        <v>0</v>
      </c>
      <c r="L12" s="22" t="s">
        <v>0</v>
      </c>
      <c r="M12" s="22" t="s">
        <v>0</v>
      </c>
      <c r="N12" s="28">
        <v>1100</v>
      </c>
      <c r="O12" s="13">
        <f>(N12*12)/((L15/E15)*E12)</f>
        <v>3.3792000000000003E-2</v>
      </c>
      <c r="P12" s="13">
        <f>(N12*12)/((M15/E15)*E12)</f>
        <v>2.9816470588235295E-2</v>
      </c>
    </row>
    <row r="13" spans="1:16" ht="15.75" thickBot="1" x14ac:dyDescent="0.3">
      <c r="A13" s="23">
        <v>302</v>
      </c>
      <c r="B13" s="24">
        <v>2</v>
      </c>
      <c r="C13" s="24">
        <v>1</v>
      </c>
      <c r="D13" s="24">
        <v>131</v>
      </c>
      <c r="E13" s="24">
        <v>79</v>
      </c>
      <c r="F13" s="24">
        <v>25</v>
      </c>
      <c r="G13" s="24">
        <v>17</v>
      </c>
      <c r="H13" s="24">
        <v>11</v>
      </c>
      <c r="I13" s="24">
        <v>4</v>
      </c>
      <c r="J13" s="24">
        <v>12</v>
      </c>
      <c r="K13" s="24" t="s">
        <v>0</v>
      </c>
      <c r="L13" s="24" t="s">
        <v>0</v>
      </c>
      <c r="M13" s="24" t="s">
        <v>0</v>
      </c>
      <c r="N13" s="27">
        <v>1100</v>
      </c>
      <c r="O13" s="29">
        <f>(N13*12)/((L15/E15)*E13)</f>
        <v>3.2081012658227846E-2</v>
      </c>
      <c r="P13" s="29">
        <f>(N13*12)/((M15/E15)*E13)</f>
        <v>2.8306775874906924E-2</v>
      </c>
    </row>
    <row r="14" spans="1:16" ht="15.75" thickBot="1" x14ac:dyDescent="0.3">
      <c r="A14" s="34" t="s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16" ht="15.75" thickBot="1" x14ac:dyDescent="0.3">
      <c r="A15" s="25" t="s">
        <v>0</v>
      </c>
      <c r="B15" s="24" t="s">
        <v>0</v>
      </c>
      <c r="C15" s="24" t="s">
        <v>0</v>
      </c>
      <c r="D15" s="24">
        <f t="shared" ref="D15:J15" si="0">SUM(D2:D13)</f>
        <v>851</v>
      </c>
      <c r="E15" s="24">
        <f t="shared" si="0"/>
        <v>504</v>
      </c>
      <c r="F15" s="24">
        <f t="shared" si="0"/>
        <v>138</v>
      </c>
      <c r="G15" s="24">
        <f t="shared" si="0"/>
        <v>29</v>
      </c>
      <c r="H15" s="24">
        <f t="shared" si="0"/>
        <v>80</v>
      </c>
      <c r="I15" s="24">
        <f t="shared" si="0"/>
        <v>33</v>
      </c>
      <c r="J15" s="24">
        <f t="shared" si="0"/>
        <v>96</v>
      </c>
      <c r="K15" s="27">
        <v>2500000</v>
      </c>
      <c r="L15" s="27">
        <f>K15+(K15*0.05)</f>
        <v>2625000</v>
      </c>
      <c r="M15" s="27">
        <f>K15+(K15*0.19)</f>
        <v>2975000</v>
      </c>
      <c r="N15" s="27">
        <f>SUM(N2:N13)</f>
        <v>6800</v>
      </c>
      <c r="O15" s="12">
        <f>(N15*12)/L15</f>
        <v>3.1085714285714286E-2</v>
      </c>
      <c r="P15" s="12">
        <f>(N15*12)/M15</f>
        <v>2.7428571428571427E-2</v>
      </c>
    </row>
    <row r="17" spans="1:1" x14ac:dyDescent="0.25">
      <c r="A17" s="11" t="s">
        <v>34</v>
      </c>
    </row>
    <row r="18" spans="1:1" x14ac:dyDescent="0.25">
      <c r="A18" s="11" t="s">
        <v>35</v>
      </c>
    </row>
  </sheetData>
  <mergeCells count="4">
    <mergeCell ref="A3:P3"/>
    <mergeCell ref="A14:P14"/>
    <mergeCell ref="A11:P11"/>
    <mergeCell ref="A7:P7"/>
  </mergeCells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DAB94-0CB4-467C-8167-D2E10066008C}">
  <dimension ref="A1:O12"/>
  <sheetViews>
    <sheetView zoomScaleNormal="100" workbookViewId="0">
      <selection activeCell="Q20" sqref="Q20"/>
    </sheetView>
  </sheetViews>
  <sheetFormatPr defaultRowHeight="15" x14ac:dyDescent="0.25"/>
  <cols>
    <col min="1" max="1" width="41.5703125" customWidth="1"/>
    <col min="2" max="13" width="11.5703125" bestFit="1" customWidth="1"/>
    <col min="14" max="14" width="12.85546875" bestFit="1" customWidth="1"/>
    <col min="15" max="15" width="12.85546875" customWidth="1"/>
  </cols>
  <sheetData>
    <row r="1" spans="1:15" x14ac:dyDescent="0.25">
      <c r="B1" s="8">
        <v>101</v>
      </c>
      <c r="C1" s="8">
        <v>102</v>
      </c>
      <c r="D1" s="8">
        <v>103</v>
      </c>
      <c r="E1" s="8">
        <v>201</v>
      </c>
      <c r="F1" s="15">
        <v>202</v>
      </c>
      <c r="G1" s="15">
        <v>203</v>
      </c>
      <c r="H1" s="15">
        <v>301</v>
      </c>
      <c r="I1" s="15">
        <v>302</v>
      </c>
      <c r="J1" s="15" t="s">
        <v>19</v>
      </c>
    </row>
    <row r="2" spans="1:15" x14ac:dyDescent="0.25">
      <c r="A2" s="6" t="s">
        <v>20</v>
      </c>
      <c r="B2" s="18">
        <v>1000</v>
      </c>
      <c r="C2" s="18">
        <v>650</v>
      </c>
      <c r="D2" s="18">
        <v>650</v>
      </c>
      <c r="E2" s="18">
        <v>1000</v>
      </c>
      <c r="F2" s="18">
        <v>650</v>
      </c>
      <c r="G2" s="18">
        <v>650</v>
      </c>
      <c r="H2" s="18">
        <v>1100</v>
      </c>
      <c r="I2" s="18">
        <v>1100</v>
      </c>
      <c r="J2" s="16">
        <f>AVERAGE(B2:I2)</f>
        <v>850</v>
      </c>
    </row>
    <row r="4" spans="1:15" x14ac:dyDescent="0.25">
      <c r="A4" s="5"/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O4" s="8" t="s">
        <v>17</v>
      </c>
    </row>
    <row r="5" spans="1:15" x14ac:dyDescent="0.25">
      <c r="A5" s="6" t="s">
        <v>18</v>
      </c>
      <c r="B5" s="16">
        <f>J2</f>
        <v>850</v>
      </c>
      <c r="C5" s="1">
        <f>B5</f>
        <v>850</v>
      </c>
      <c r="D5" s="1">
        <f>B5</f>
        <v>850</v>
      </c>
      <c r="E5" s="1">
        <f>B5</f>
        <v>850</v>
      </c>
      <c r="F5" s="1">
        <f>B5</f>
        <v>850</v>
      </c>
      <c r="G5" s="1">
        <f>B5</f>
        <v>850</v>
      </c>
      <c r="H5" s="1">
        <f>B5</f>
        <v>850</v>
      </c>
      <c r="I5" s="1">
        <f>B5</f>
        <v>850</v>
      </c>
      <c r="J5" s="1">
        <f>B5</f>
        <v>850</v>
      </c>
      <c r="K5" s="1">
        <f>B5</f>
        <v>850</v>
      </c>
      <c r="L5" s="1">
        <f>B5</f>
        <v>850</v>
      </c>
      <c r="M5" s="1">
        <f>B5</f>
        <v>850</v>
      </c>
      <c r="O5" s="1">
        <f t="shared" ref="O5:O11" si="0">SUM(B5:M5)</f>
        <v>10200</v>
      </c>
    </row>
    <row r="6" spans="1:15" x14ac:dyDescent="0.25">
      <c r="A6" s="9" t="s">
        <v>14</v>
      </c>
      <c r="B6" s="4">
        <v>-40</v>
      </c>
      <c r="C6" s="2">
        <f>B6</f>
        <v>-40</v>
      </c>
      <c r="D6" s="2">
        <f>B6</f>
        <v>-40</v>
      </c>
      <c r="E6" s="2">
        <f>B6</f>
        <v>-40</v>
      </c>
      <c r="F6" s="2">
        <f>B6</f>
        <v>-40</v>
      </c>
      <c r="G6" s="2">
        <f>B6</f>
        <v>-40</v>
      </c>
      <c r="H6" s="2">
        <f>B6</f>
        <v>-40</v>
      </c>
      <c r="I6" s="2">
        <f>B6</f>
        <v>-40</v>
      </c>
      <c r="J6" s="2">
        <f>B6</f>
        <v>-40</v>
      </c>
      <c r="K6" s="2">
        <f>B6</f>
        <v>-40</v>
      </c>
      <c r="L6" s="2">
        <f>B6</f>
        <v>-40</v>
      </c>
      <c r="M6" s="2">
        <f>B6</f>
        <v>-40</v>
      </c>
      <c r="O6" s="1">
        <f t="shared" si="0"/>
        <v>-480</v>
      </c>
    </row>
    <row r="7" spans="1:15" x14ac:dyDescent="0.25">
      <c r="A7" s="9" t="s">
        <v>28</v>
      </c>
      <c r="B7" s="4">
        <v>-10</v>
      </c>
      <c r="C7" s="2">
        <f>B7</f>
        <v>-10</v>
      </c>
      <c r="D7" s="2">
        <f>B7</f>
        <v>-10</v>
      </c>
      <c r="E7" s="2">
        <f>B7</f>
        <v>-10</v>
      </c>
      <c r="F7" s="2">
        <f>B7</f>
        <v>-10</v>
      </c>
      <c r="G7" s="2">
        <f>B7</f>
        <v>-10</v>
      </c>
      <c r="H7" s="2">
        <f>B7</f>
        <v>-10</v>
      </c>
      <c r="I7" s="2">
        <f>B7</f>
        <v>-10</v>
      </c>
      <c r="J7" s="2">
        <f>B7</f>
        <v>-10</v>
      </c>
      <c r="K7" s="2">
        <f>B7</f>
        <v>-10</v>
      </c>
      <c r="L7" s="2">
        <f>B7</f>
        <v>-10</v>
      </c>
      <c r="M7" s="2">
        <f>B7</f>
        <v>-10</v>
      </c>
      <c r="O7" s="1">
        <f t="shared" si="0"/>
        <v>-120</v>
      </c>
    </row>
    <row r="8" spans="1:15" x14ac:dyDescent="0.25">
      <c r="A8" s="9" t="s">
        <v>15</v>
      </c>
      <c r="B8" s="4">
        <v>-10</v>
      </c>
      <c r="C8" s="2">
        <f>B8</f>
        <v>-10</v>
      </c>
      <c r="D8" s="2">
        <f>B8</f>
        <v>-10</v>
      </c>
      <c r="E8" s="2">
        <f>B8</f>
        <v>-10</v>
      </c>
      <c r="F8" s="2">
        <f>B8</f>
        <v>-10</v>
      </c>
      <c r="G8" s="2">
        <f>B8</f>
        <v>-10</v>
      </c>
      <c r="H8" s="2">
        <f>B8</f>
        <v>-10</v>
      </c>
      <c r="I8" s="2">
        <f>B8</f>
        <v>-10</v>
      </c>
      <c r="J8" s="2">
        <f>B8</f>
        <v>-10</v>
      </c>
      <c r="K8" s="2">
        <f>B8</f>
        <v>-10</v>
      </c>
      <c r="L8" s="2">
        <f>B8</f>
        <v>-10</v>
      </c>
      <c r="M8" s="2">
        <f>B8</f>
        <v>-10</v>
      </c>
      <c r="O8" s="1">
        <f t="shared" si="0"/>
        <v>-120</v>
      </c>
    </row>
    <row r="9" spans="1:15" x14ac:dyDescent="0.25">
      <c r="A9" s="7" t="s">
        <v>16</v>
      </c>
      <c r="B9" s="3">
        <f t="shared" ref="B9:M9" si="1">SUM(B6:B8)</f>
        <v>-60</v>
      </c>
      <c r="C9" s="1">
        <f t="shared" si="1"/>
        <v>-60</v>
      </c>
      <c r="D9" s="1">
        <f t="shared" si="1"/>
        <v>-60</v>
      </c>
      <c r="E9" s="1">
        <f t="shared" si="1"/>
        <v>-60</v>
      </c>
      <c r="F9" s="1">
        <f t="shared" si="1"/>
        <v>-60</v>
      </c>
      <c r="G9" s="1">
        <f t="shared" si="1"/>
        <v>-60</v>
      </c>
      <c r="H9" s="1">
        <f t="shared" si="1"/>
        <v>-60</v>
      </c>
      <c r="I9" s="1">
        <f t="shared" si="1"/>
        <v>-60</v>
      </c>
      <c r="J9" s="1">
        <f t="shared" si="1"/>
        <v>-60</v>
      </c>
      <c r="K9" s="1">
        <f t="shared" si="1"/>
        <v>-60</v>
      </c>
      <c r="L9" s="1">
        <f t="shared" si="1"/>
        <v>-60</v>
      </c>
      <c r="M9" s="1">
        <f t="shared" si="1"/>
        <v>-60</v>
      </c>
      <c r="O9" s="1">
        <f t="shared" si="0"/>
        <v>-720</v>
      </c>
    </row>
    <row r="10" spans="1:15" ht="15.75" thickBot="1" x14ac:dyDescent="0.3">
      <c r="A10" s="5" t="s">
        <v>26</v>
      </c>
      <c r="B10" s="4">
        <f t="shared" ref="B10:M10" si="2">B5+B9</f>
        <v>790</v>
      </c>
      <c r="C10" s="2">
        <f t="shared" si="2"/>
        <v>790</v>
      </c>
      <c r="D10" s="2">
        <f t="shared" si="2"/>
        <v>790</v>
      </c>
      <c r="E10" s="2">
        <f t="shared" si="2"/>
        <v>790</v>
      </c>
      <c r="F10" s="2">
        <f t="shared" si="2"/>
        <v>790</v>
      </c>
      <c r="G10" s="2">
        <f t="shared" si="2"/>
        <v>790</v>
      </c>
      <c r="H10" s="2">
        <f t="shared" si="2"/>
        <v>790</v>
      </c>
      <c r="I10" s="2">
        <f t="shared" si="2"/>
        <v>790</v>
      </c>
      <c r="J10" s="2">
        <f t="shared" si="2"/>
        <v>790</v>
      </c>
      <c r="K10" s="2">
        <f t="shared" si="2"/>
        <v>790</v>
      </c>
      <c r="L10" s="2">
        <f t="shared" si="2"/>
        <v>790</v>
      </c>
      <c r="M10" s="2">
        <f t="shared" si="2"/>
        <v>790</v>
      </c>
      <c r="O10" s="19">
        <f t="shared" si="0"/>
        <v>9480</v>
      </c>
    </row>
    <row r="11" spans="1:15" ht="16.5" thickTop="1" thickBot="1" x14ac:dyDescent="0.3">
      <c r="A11" s="10" t="s">
        <v>27</v>
      </c>
      <c r="B11" s="17">
        <f>B10*7</f>
        <v>5530</v>
      </c>
      <c r="C11" s="17">
        <f t="shared" ref="C11:M11" si="3">C10*7</f>
        <v>5530</v>
      </c>
      <c r="D11" s="17">
        <f t="shared" si="3"/>
        <v>5530</v>
      </c>
      <c r="E11" s="17">
        <f t="shared" si="3"/>
        <v>5530</v>
      </c>
      <c r="F11" s="17">
        <f t="shared" si="3"/>
        <v>5530</v>
      </c>
      <c r="G11" s="17">
        <f t="shared" si="3"/>
        <v>5530</v>
      </c>
      <c r="H11" s="17">
        <f t="shared" si="3"/>
        <v>5530</v>
      </c>
      <c r="I11" s="17">
        <f t="shared" si="3"/>
        <v>5530</v>
      </c>
      <c r="J11" s="17">
        <f t="shared" si="3"/>
        <v>5530</v>
      </c>
      <c r="K11" s="17">
        <f t="shared" si="3"/>
        <v>5530</v>
      </c>
      <c r="L11" s="17">
        <f t="shared" si="3"/>
        <v>5530</v>
      </c>
      <c r="M11" s="17">
        <f t="shared" si="3"/>
        <v>5530</v>
      </c>
      <c r="O11" s="17">
        <f t="shared" si="0"/>
        <v>66360</v>
      </c>
    </row>
    <row r="12" spans="1:15" ht="15.75" thickTop="1" x14ac:dyDescent="0.25"/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 &amp; Rental Estimation</vt:lpstr>
      <vt:lpstr>Rental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Soldunov</dc:creator>
  <cp:lastModifiedBy>Philipp Soldunov</cp:lastModifiedBy>
  <cp:lastPrinted>2018-10-23T06:58:24Z</cp:lastPrinted>
  <dcterms:created xsi:type="dcterms:W3CDTF">2018-10-23T06:17:49Z</dcterms:created>
  <dcterms:modified xsi:type="dcterms:W3CDTF">2018-10-23T10:48:47Z</dcterms:modified>
</cp:coreProperties>
</file>