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C:\Users\ban49\Ascend Analytics\CPA - Documents\Customer Folder\2019 Clean Energy RFO\2 Solicitation Documents\RFO Release Documents\"/>
    </mc:Choice>
  </mc:AlternateContent>
  <xr:revisionPtr revIDLastSave="0" documentId="13_ncr:1_{1E0512BA-7329-4DDB-82E7-290888C1E903}" xr6:coauthVersionLast="45" xr6:coauthVersionMax="45" xr10:uidLastSave="{00000000-0000-0000-0000-000000000000}"/>
  <workbookProtection workbookAlgorithmName="SHA-512" workbookHashValue="dB+hnZZx7QM0vHuq/fhTydpDgyED1POzDs+dOn3bCrTvmwGANPjT3OPADIzRsJjvcajum8sg/wiAMOgkim9MDA==" workbookSaltValue="djbkvGB+9bsqyjRhsuIN/w==" workbookSpinCount="100000" lockStructure="1"/>
  <bookViews>
    <workbookView xWindow="28680" yWindow="-120" windowWidth="28110" windowHeight="16440" tabRatio="855" firstSheet="2" activeTab="2" xr2:uid="{00000000-000D-0000-FFFF-FFFF00000000}"/>
  </bookViews>
  <sheets>
    <sheet name="Responses" sheetId="16" state="veryHidden" r:id="rId1"/>
    <sheet name="index" sheetId="13" state="veryHidden" r:id="rId2"/>
    <sheet name="Instructions" sheetId="14" r:id="rId3"/>
    <sheet name="1. Participant &amp; Project Info" sheetId="12" r:id="rId4"/>
    <sheet name="2. Intermittent RE - Hourly" sheetId="22" r:id="rId5"/>
    <sheet name="3a. RE+Storage Hourly" sheetId="26" r:id="rId6"/>
    <sheet name="3b. Storage - Operation" sheetId="27" r:id="rId7"/>
    <sheet name="4a. Firm RE - Hourly" sheetId="24" r:id="rId8"/>
    <sheet name="4b. Firm RE - Operation" sheetId="25" r:id="rId9"/>
    <sheet name="5. Qualitative Assessment" sheetId="15" r:id="rId10"/>
    <sheet name="6. Development Risk" sheetId="19" r:id="rId11"/>
    <sheet name="Qualitative &amp; Risk Coding" sheetId="17" state="veryHidden" r:id="rId12"/>
    <sheet name="Dev Coding" sheetId="21" state="veryHidden" r:id="rId13"/>
    <sheet name="Summary" sheetId="20" state="veryHidden" r:id="rId14"/>
  </sheets>
  <externalReferences>
    <externalReference r:id="rId15"/>
    <externalReference r:id="rId16"/>
  </externalReferences>
  <definedNames>
    <definedName name="_xlnm._FilterDatabase" localSheetId="9" hidden="1">'5. Qualitative Assessment'!$B$16:$D$40</definedName>
    <definedName name="_xlnm._FilterDatabase" localSheetId="10" hidden="1">'6. Development Risk'!$B$7:$D$27</definedName>
    <definedName name="constrained">[1]index!$D$40:$D$46</definedName>
    <definedName name="errlist" localSheetId="2">index!$F$5:$F$13</definedName>
    <definedName name="errlist">index!$F$5:$F$13</definedName>
    <definedName name="ERRlistyear" localSheetId="2">index!$L$5:$L$8</definedName>
    <definedName name="ERRlistyear">index!$L$5:$L$8</definedName>
    <definedName name="fac_statuslist" localSheetId="2">index!$D$5:$D$7</definedName>
    <definedName name="fac_statuslist">index!$D$5:$D$7</definedName>
    <definedName name="floodplain">Responses!$G$10:$G$12</definedName>
    <definedName name="genfacilitydeliverability" localSheetId="2">index!$N$5:$N$7</definedName>
    <definedName name="genfacilitydeliverability">index!$N$5:$N$7</definedName>
    <definedName name="interconnectstatus" localSheetId="6">[2]index!$R$5:$R$11</definedName>
    <definedName name="interconnectstatus" localSheetId="2">index!$R$5:$R$11</definedName>
    <definedName name="interconnectstatus">index!$R$5:$R$11</definedName>
    <definedName name="loccap" localSheetId="6">[2]index!$D$27:$D$38</definedName>
    <definedName name="loccap" localSheetId="2">index!$D$28:$D$39</definedName>
    <definedName name="loccap">index!$D$28:$D$39</definedName>
    <definedName name="_xlnm.Print_Area" localSheetId="3">'1. Participant &amp; Project Info'!$A$1:$O$13</definedName>
    <definedName name="_xlnm.Print_Area" localSheetId="6">'3b. Storage - Operation'!$A$1:$O$3</definedName>
    <definedName name="_xlnm.Print_Area" localSheetId="9">'5. Qualitative Assessment'!$A$1:$D$60</definedName>
    <definedName name="_xlnm.Print_Area" localSheetId="10">'6. Development Risk'!$A$1:$D$27</definedName>
    <definedName name="_xlnm.Print_Area" localSheetId="2">Instructions!$B$1:$Y$43</definedName>
    <definedName name="projtype" localSheetId="2">index!$D$16:$D$21</definedName>
    <definedName name="projtype">index!$D$16:$D$21</definedName>
    <definedName name="RAList" localSheetId="2">index!$S$5:$S$11</definedName>
    <definedName name="RAList">index!$S$5:$S$11</definedName>
    <definedName name="Scale">index!$D$12:$D$13</definedName>
    <definedName name="securitylist">index!$H$5:$H$7</definedName>
    <definedName name="sitecontrol" localSheetId="2">index!$J$5:$J$11</definedName>
    <definedName name="sitecontrol">index!$J$5:$J$11</definedName>
    <definedName name="sitecontrol2" localSheetId="6">[2]Responses!$B$10:$B$14</definedName>
    <definedName name="sitecontrol2">Responses!$B$10:$B$14</definedName>
    <definedName name="statelist" localSheetId="2">index!$B$5:$B$64</definedName>
    <definedName name="statelist">index!$B$5:$B$64</definedName>
    <definedName name="storagefacilitydeliverability" localSheetId="2">index!$P$5:$P$8</definedName>
    <definedName name="storagefacilitydeliverability">index!$P$5:$P$8</definedName>
    <definedName name="storagetech" localSheetId="6">[2]index!$F$17:$F$26</definedName>
    <definedName name="storagetech" localSheetId="2">index!$F$17:$F$26</definedName>
    <definedName name="storagetech">index!$F$17:$F$26</definedName>
    <definedName name="Terms">index!$F$25</definedName>
    <definedName name="yesno" localSheetId="6">[2]index!$D$23:$D$24</definedName>
    <definedName name="yesno" localSheetId="2">index!$D$24:$D$25</definedName>
    <definedName name="yesno">index!$D$24:$D$25</definedName>
    <definedName name="yesnoprocess" localSheetId="6">[2]Responses!$E$2:$E$4</definedName>
    <definedName name="yesnoprocess">Responses!$E$2:$E$4</definedName>
    <definedName name="zoning" localSheetId="6">[2]Responses!$C$10:$C$14</definedName>
    <definedName name="zoning">Responses!$C$10:$C$14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 i="27" l="1"/>
  <c r="B9" i="27"/>
  <c r="B15" i="22" l="1"/>
  <c r="B16" i="22" s="1"/>
  <c r="B6" i="27"/>
  <c r="B5" i="27"/>
  <c r="B4" i="27"/>
  <c r="C15" i="22" l="1"/>
  <c r="C16" i="22" s="1"/>
  <c r="P4" i="17" l="1"/>
  <c r="Q4" i="17"/>
  <c r="P2" i="20" l="1"/>
  <c r="P1" i="20"/>
  <c r="H2" i="20" l="1"/>
  <c r="H1" i="20"/>
  <c r="N4" i="17" l="1"/>
  <c r="B15" i="26" l="1"/>
  <c r="B16" i="26" s="1"/>
  <c r="C6" i="26"/>
  <c r="C5" i="26"/>
  <c r="C4" i="26"/>
  <c r="C15" i="26" l="1"/>
  <c r="C16" i="26" s="1"/>
  <c r="Q2" i="20"/>
  <c r="O2" i="20"/>
  <c r="N2" i="20"/>
  <c r="K2" i="20"/>
  <c r="K1" i="20"/>
  <c r="Q1" i="20"/>
  <c r="O1" i="20"/>
  <c r="N1" i="20"/>
  <c r="C14" i="25"/>
  <c r="B16" i="24"/>
  <c r="C16" i="24" s="1"/>
  <c r="C17" i="24" s="1"/>
  <c r="C6" i="25"/>
  <c r="C5" i="25"/>
  <c r="C4" i="25"/>
  <c r="C6" i="24"/>
  <c r="C5" i="24"/>
  <c r="C4" i="24"/>
  <c r="C6" i="22"/>
  <c r="C5" i="22"/>
  <c r="C4" i="22"/>
  <c r="C28" i="19"/>
  <c r="B17" i="24" l="1"/>
  <c r="D9" i="21"/>
  <c r="D19" i="21" l="1"/>
  <c r="D3" i="21"/>
  <c r="D20" i="21"/>
  <c r="D18" i="21"/>
  <c r="D17" i="21"/>
  <c r="D16" i="21"/>
  <c r="D15" i="21"/>
  <c r="D11" i="21"/>
  <c r="D12" i="21"/>
  <c r="D13" i="21"/>
  <c r="D14" i="21"/>
  <c r="D10" i="21"/>
  <c r="D6" i="21"/>
  <c r="D8" i="21"/>
  <c r="D7" i="21"/>
  <c r="D5" i="21"/>
  <c r="D4" i="21"/>
  <c r="D28" i="17" l="1"/>
  <c r="R4" i="17" s="1"/>
  <c r="Y20" i="21"/>
  <c r="Y19" i="21"/>
  <c r="Y18" i="21"/>
  <c r="Y17" i="21"/>
  <c r="Y16" i="21"/>
  <c r="Y15" i="21"/>
  <c r="Y14" i="21"/>
  <c r="Y13" i="21"/>
  <c r="Y12" i="21"/>
  <c r="Y11" i="21"/>
  <c r="Y10" i="21"/>
  <c r="Y9" i="21"/>
  <c r="Y8" i="21"/>
  <c r="Y7" i="21"/>
  <c r="Y6" i="21"/>
  <c r="Y5" i="21"/>
  <c r="Y4" i="21"/>
  <c r="Y3" i="21"/>
  <c r="A9" i="19"/>
  <c r="A10" i="19" s="1"/>
  <c r="A11" i="19" s="1"/>
  <c r="A12" i="19" s="1"/>
  <c r="A13" i="19" s="1"/>
  <c r="A14" i="19" s="1"/>
  <c r="A15" i="19" s="1"/>
  <c r="A16" i="19" s="1"/>
  <c r="A17" i="19" s="1"/>
  <c r="A18" i="19" s="1"/>
  <c r="A19" i="19" s="1"/>
  <c r="A20" i="19" s="1"/>
  <c r="A21" i="19" s="1"/>
  <c r="A22" i="19" s="1"/>
  <c r="A23" i="19" s="1"/>
  <c r="A24" i="19" s="1"/>
  <c r="A25" i="19" s="1"/>
  <c r="A26" i="19" s="1"/>
  <c r="A27" i="19" l="1"/>
  <c r="A29" i="19"/>
  <c r="A30" i="19" s="1"/>
  <c r="A28" i="19"/>
  <c r="I2" i="20"/>
  <c r="B2" i="20"/>
  <c r="C2" i="20"/>
  <c r="D2" i="20"/>
  <c r="E2" i="20"/>
  <c r="F2" i="20"/>
  <c r="G2" i="20"/>
  <c r="J2" i="20"/>
  <c r="L2" i="20"/>
  <c r="M2" i="20"/>
  <c r="A2" i="20"/>
  <c r="B1" i="20"/>
  <c r="C1" i="20"/>
  <c r="D1" i="20"/>
  <c r="E1" i="20"/>
  <c r="F1" i="20"/>
  <c r="G1" i="20"/>
  <c r="I1" i="20"/>
  <c r="J1" i="20"/>
  <c r="L1" i="20"/>
  <c r="M1" i="20"/>
  <c r="A1" i="20"/>
  <c r="S1" i="20"/>
  <c r="T1" i="20"/>
  <c r="U1" i="20"/>
  <c r="V1" i="20"/>
  <c r="R1" i="20"/>
  <c r="U2" i="20"/>
  <c r="R2" i="20"/>
  <c r="V2" i="20" l="1"/>
  <c r="O4" i="17"/>
  <c r="S2" i="20" s="1"/>
  <c r="C5" i="19" l="1"/>
  <c r="C4" i="19"/>
  <c r="C5" i="15"/>
  <c r="C4" i="15"/>
  <c r="T2" i="20" l="1"/>
  <c r="M4" i="17"/>
  <c r="L4"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Brent A. Nelson</author>
    <author>Daniel H. Weingarten</author>
  </authors>
  <commentList>
    <comment ref="E11" authorId="0" shapeId="0" xr:uid="{C9F40549-A054-452B-A6CF-B4EC33B44B58}">
      <text>
        <r>
          <rPr>
            <sz val="9"/>
            <color indexed="81"/>
            <rFont val="Tahoma"/>
            <family val="2"/>
          </rPr>
          <t>If the resource is only available for dispatch during certain hours of the day, use this form to communicate the restriction</t>
        </r>
      </text>
    </comment>
    <comment ref="F11" authorId="1" shapeId="0" xr:uid="{74E27E55-EE24-4CD0-A6C1-95D97F7B5C06}">
      <text>
        <r>
          <rPr>
            <sz val="9"/>
            <color indexed="81"/>
            <rFont val="Tahoma"/>
            <family val="2"/>
          </rPr>
          <t>If the resource only provides energy (or is only available for dispatch) during a limited period of the day, please enter the hour range in column F and G. If the resource is available all hours of the day, please enter 12 AM in both "Daily Start Hour" and "Daily End Hour" columns.</t>
        </r>
      </text>
    </comment>
    <comment ref="G11" authorId="1" shapeId="0" xr:uid="{7F66D2C4-54DB-475B-90AD-0E361E8727F3}">
      <text>
        <r>
          <rPr>
            <sz val="9"/>
            <color indexed="81"/>
            <rFont val="Tahoma"/>
            <family val="2"/>
          </rPr>
          <t>If the resource only provides energy (or is only available for dispatch) during a limited period of the day, please enter the hour range in column F and G. If the resource is available all hours of the day, please enter 12 AM in both "Daily Start Hour" and "Daily End Hour" columns.</t>
        </r>
      </text>
    </comment>
    <comment ref="J11" authorId="1" shapeId="0" xr:uid="{E6334B91-780A-47B0-BA72-A61205F60456}">
      <text>
        <r>
          <rPr>
            <sz val="9"/>
            <color indexed="81"/>
            <rFont val="Tahoma"/>
            <family val="2"/>
          </rPr>
          <t>Enter the percentage of time that the asset will be expected to be in a Forced Outage state (entered in percentage points 0-100). For example, if the generator is expected to be out of commission for 5 days a year, then EFOR will be 5/365 = 0.014 so you would enter 1.4)</t>
        </r>
      </text>
    </comment>
    <comment ref="K11" authorId="0" shapeId="0" xr:uid="{974A0E50-82F6-4A50-9104-F0C73C7C9D78}">
      <text>
        <r>
          <rPr>
            <sz val="9"/>
            <color indexed="81"/>
            <rFont val="Tahoma"/>
            <family val="2"/>
          </rPr>
          <t>Expected average duration of a single forced outage event</t>
        </r>
        <r>
          <rPr>
            <sz val="9"/>
            <color indexed="81"/>
            <rFont val="Tahoma"/>
            <family val="2"/>
          </rPr>
          <t xml:space="preserve">
</t>
        </r>
      </text>
    </comment>
  </commentList>
</comments>
</file>

<file path=xl/sharedStrings.xml><?xml version="1.0" encoding="utf-8"?>
<sst xmlns="http://schemas.openxmlformats.org/spreadsheetml/2006/main" count="662" uniqueCount="466">
  <si>
    <t>Y/N</t>
  </si>
  <si>
    <t>Y/N/Partial</t>
  </si>
  <si>
    <t>Y/N/Partial/NA</t>
  </si>
  <si>
    <t>Y/N/NA</t>
  </si>
  <si>
    <t>Y/N/In Process</t>
  </si>
  <si>
    <t>Y/N/Proc/NA</t>
  </si>
  <si>
    <t>Conservation</t>
  </si>
  <si>
    <t>Wind Siting</t>
  </si>
  <si>
    <t>Preferred Renewable Energy Zones</t>
  </si>
  <si>
    <t>Multiple Benefit</t>
  </si>
  <si>
    <t>DACs</t>
  </si>
  <si>
    <t>Community Outreach</t>
  </si>
  <si>
    <t>Project Location</t>
  </si>
  <si>
    <t>Yes</t>
  </si>
  <si>
    <t>No impacts</t>
  </si>
  <si>
    <t>High level siting considerations (HLSC)</t>
  </si>
  <si>
    <t>Desert Renewable Energy Conservation Plan Development Focus Areas</t>
  </si>
  <si>
    <t xml:space="preserve">Repurposed energy or industrial site </t>
  </si>
  <si>
    <t>Yes - workforce development benefits</t>
  </si>
  <si>
    <t>Within CPA's service territory</t>
  </si>
  <si>
    <t>No</t>
  </si>
  <si>
    <t>Facility proposed or located in a conservation area</t>
  </si>
  <si>
    <t>Moderate level siting considerations (MLSC)</t>
  </si>
  <si>
    <t>San Joaquin Valley Least Conflict Areas</t>
  </si>
  <si>
    <t>Project located on salt-affected agricultural land</t>
  </si>
  <si>
    <t>Yes - other community development benefits</t>
  </si>
  <si>
    <t>Outside of CPA's service territory, but within Los Angeles and Ventura counties</t>
  </si>
  <si>
    <t>Partial</t>
  </si>
  <si>
    <t>Not Applicable</t>
  </si>
  <si>
    <t>In Process</t>
  </si>
  <si>
    <t>There is a high incidence of state or federal threatened or endangered species (e.g., area that indicates protected land use designation, nature conservation areas, important habitat or areas with a protective designation indicating high ecological values, and connected lands) where development will contribute to the loss of natural habitat</t>
  </si>
  <si>
    <t xml:space="preserve">No siting considerations </t>
  </si>
  <si>
    <t xml:space="preserve">Inyo County Solar Energy Development Areas </t>
  </si>
  <si>
    <r>
      <t>P</t>
    </r>
    <r>
      <rPr>
        <sz val="11"/>
        <color theme="1"/>
        <rFont val="Calibri"/>
        <family val="2"/>
        <scheme val="minor"/>
      </rPr>
      <t>roject located on exposed Salton Sea Playa</t>
    </r>
  </si>
  <si>
    <t>Planned in the future</t>
  </si>
  <si>
    <t>Outside of Los Angeles and Ventura counties, but within California</t>
  </si>
  <si>
    <t>Facility proposed in an area under conservation easement, or an area identified for conservation in an NCCP, HCP or RCIS</t>
  </si>
  <si>
    <t>Not applicable / not on BLM land</t>
  </si>
  <si>
    <t xml:space="preserve">Imperial County Renewable Energy Zones </t>
  </si>
  <si>
    <t>Not applicable / not a multi-benefit project</t>
  </si>
  <si>
    <t>Outside of California</t>
  </si>
  <si>
    <r>
      <t>Bureau of Land Management’s Solar Energy Zones (CA, NV, AZ, UT, CO, NM</t>
    </r>
    <r>
      <rPr>
        <sz val="8"/>
        <color theme="1"/>
        <rFont val="Calibri"/>
        <family val="2"/>
        <scheme val="minor"/>
      </rPr>
      <t> </t>
    </r>
    <r>
      <rPr>
        <sz val="12"/>
        <color theme="1"/>
        <rFont val="Calibri"/>
        <family val="2"/>
        <scheme val="minor"/>
      </rPr>
      <t>)</t>
    </r>
  </si>
  <si>
    <t>Other</t>
  </si>
  <si>
    <t>Site Control</t>
  </si>
  <si>
    <t>Zoning</t>
  </si>
  <si>
    <t>Floodplain</t>
  </si>
  <si>
    <t>Industrial</t>
  </si>
  <si>
    <t>Yes, no intersection with floodplain</t>
  </si>
  <si>
    <t>&gt;75%</t>
  </si>
  <si>
    <t>Commercial</t>
  </si>
  <si>
    <t>&gt;50%</t>
  </si>
  <si>
    <t>Residential</t>
  </si>
  <si>
    <t>&gt;25%</t>
  </si>
  <si>
    <t>Agricultural</t>
  </si>
  <si>
    <t>No, we have not reviewed a floodplain map</t>
  </si>
  <si>
    <t>Index / Lists</t>
  </si>
  <si>
    <t>statelist</t>
  </si>
  <si>
    <t>Facility Status</t>
  </si>
  <si>
    <t>ERR Type</t>
  </si>
  <si>
    <t>Security</t>
  </si>
  <si>
    <t>Contract Term</t>
  </si>
  <si>
    <t>Generating Facility Deliverability</t>
  </si>
  <si>
    <t>Storage Facility Deliverability</t>
  </si>
  <si>
    <t>Interconnection Application Status</t>
  </si>
  <si>
    <t>Resource Adequacy</t>
  </si>
  <si>
    <t>Choose</t>
  </si>
  <si>
    <t>Choose One</t>
  </si>
  <si>
    <t>Not yet submitted application for Phase I study or equivalent</t>
  </si>
  <si>
    <t>AL</t>
  </si>
  <si>
    <t>New</t>
  </si>
  <si>
    <t>Fuel Cell using Renewable Fuels</t>
  </si>
  <si>
    <t>Cash</t>
  </si>
  <si>
    <t>Own</t>
  </si>
  <si>
    <t>Energy Only Status</t>
  </si>
  <si>
    <t>Application Submitted.  Study not yet received or screens not yet passed</t>
  </si>
  <si>
    <t>Unknown</t>
  </si>
  <si>
    <t>AK</t>
  </si>
  <si>
    <t>Existing</t>
  </si>
  <si>
    <t>Geothermal</t>
  </si>
  <si>
    <t>Line of Credit (LOC)</t>
  </si>
  <si>
    <t xml:space="preserve">Lease </t>
  </si>
  <si>
    <t>Full Capacity Deliverability Status</t>
  </si>
  <si>
    <t>Phase I study or equivalent complete</t>
  </si>
  <si>
    <t>Local</t>
  </si>
  <si>
    <t>AS</t>
  </si>
  <si>
    <t>Ocean Wave, Ocean Thermal, or Tidal Current</t>
  </si>
  <si>
    <t>License</t>
  </si>
  <si>
    <t>Phase II study or equivalent complete</t>
  </si>
  <si>
    <t>GBA</t>
  </si>
  <si>
    <t>AZ</t>
  </si>
  <si>
    <t>Small Hydroelectric (30 MW or less)</t>
  </si>
  <si>
    <t>Option to Own</t>
  </si>
  <si>
    <t>Fast Track Screens passed</t>
  </si>
  <si>
    <t>PG&amp;E Other</t>
  </si>
  <si>
    <t>AR</t>
  </si>
  <si>
    <t>Solar Photovoltaic</t>
  </si>
  <si>
    <t>Option to Lease</t>
  </si>
  <si>
    <t>Independent Screens passed</t>
  </si>
  <si>
    <t>System North</t>
  </si>
  <si>
    <t>CA</t>
  </si>
  <si>
    <t>Scale</t>
  </si>
  <si>
    <t>Solar Thermal</t>
  </si>
  <si>
    <t>Interconnection Agreement (IA) executed</t>
  </si>
  <si>
    <t>System South</t>
  </si>
  <si>
    <t>CO</t>
  </si>
  <si>
    <t>Utility (&gt;10MW)</t>
  </si>
  <si>
    <t>Wind</t>
  </si>
  <si>
    <t>CT</t>
  </si>
  <si>
    <t>Distributed (500kW-10MW)</t>
  </si>
  <si>
    <t>DE</t>
  </si>
  <si>
    <t>DC</t>
  </si>
  <si>
    <t>Types</t>
  </si>
  <si>
    <t>FM</t>
  </si>
  <si>
    <t>Wind/Solar Only</t>
  </si>
  <si>
    <t>Storage Tech</t>
  </si>
  <si>
    <t>FL</t>
  </si>
  <si>
    <t>Chemical: Fuel Cells</t>
  </si>
  <si>
    <t>GA</t>
  </si>
  <si>
    <t>Small Hydro</t>
  </si>
  <si>
    <t>Battery: Flow</t>
  </si>
  <si>
    <t>GU</t>
  </si>
  <si>
    <t>Battery: Lithium Ion</t>
  </si>
  <si>
    <t>HI</t>
  </si>
  <si>
    <t>Battery: NiMH</t>
  </si>
  <si>
    <t>ID</t>
  </si>
  <si>
    <t>Battery: Other</t>
  </si>
  <si>
    <t>IL</t>
  </si>
  <si>
    <t>Yes/No</t>
  </si>
  <si>
    <t>Mechanical: Compressed Air Energy Storage</t>
  </si>
  <si>
    <t>IN</t>
  </si>
  <si>
    <t>Mechanical: Flywheels</t>
  </si>
  <si>
    <t>IA</t>
  </si>
  <si>
    <t>Mechanical: Pumped Hydro Energy Storage</t>
  </si>
  <si>
    <t>KS</t>
  </si>
  <si>
    <t>Thermal Energy Storage</t>
  </si>
  <si>
    <t>KY</t>
  </si>
  <si>
    <t>Local Capacity Area</t>
  </si>
  <si>
    <t>LA</t>
  </si>
  <si>
    <t>LA Basin</t>
  </si>
  <si>
    <t>ME</t>
  </si>
  <si>
    <t>Big Creek/Ventura</t>
  </si>
  <si>
    <t>MH</t>
  </si>
  <si>
    <t>Kern</t>
  </si>
  <si>
    <t>MD</t>
  </si>
  <si>
    <t>San Diego</t>
  </si>
  <si>
    <t>MA</t>
  </si>
  <si>
    <t>Greater Fresno</t>
  </si>
  <si>
    <t>MI</t>
  </si>
  <si>
    <t>Greater Bay Area</t>
  </si>
  <si>
    <t>MN</t>
  </si>
  <si>
    <t>Stockton</t>
  </si>
  <si>
    <t>MS</t>
  </si>
  <si>
    <t>North Coast/North bay</t>
  </si>
  <si>
    <t>MO</t>
  </si>
  <si>
    <t>Humboldt</t>
  </si>
  <si>
    <t>MT</t>
  </si>
  <si>
    <t>Sierra</t>
  </si>
  <si>
    <t>NE</t>
  </si>
  <si>
    <t>CAISO System</t>
  </si>
  <si>
    <t>NV</t>
  </si>
  <si>
    <t>N/A - Outside CA</t>
  </si>
  <si>
    <t>NH</t>
  </si>
  <si>
    <t>NJ</t>
  </si>
  <si>
    <t>NM</t>
  </si>
  <si>
    <t>NY</t>
  </si>
  <si>
    <t>NC</t>
  </si>
  <si>
    <t>ND</t>
  </si>
  <si>
    <t>MP</t>
  </si>
  <si>
    <t>OH</t>
  </si>
  <si>
    <t>OK</t>
  </si>
  <si>
    <t>OR</t>
  </si>
  <si>
    <t>PW</t>
  </si>
  <si>
    <t>PA</t>
  </si>
  <si>
    <t>PR</t>
  </si>
  <si>
    <t>RI</t>
  </si>
  <si>
    <t>SC</t>
  </si>
  <si>
    <t>SD</t>
  </si>
  <si>
    <t>TN</t>
  </si>
  <si>
    <t>TX</t>
  </si>
  <si>
    <t>UT</t>
  </si>
  <si>
    <t>VT</t>
  </si>
  <si>
    <t>VI</t>
  </si>
  <si>
    <t>VA</t>
  </si>
  <si>
    <t>WA</t>
  </si>
  <si>
    <t>WV</t>
  </si>
  <si>
    <t>WI</t>
  </si>
  <si>
    <t>WY</t>
  </si>
  <si>
    <t>Instructions for Completing the Offer Form Template</t>
  </si>
  <si>
    <t>1. Participant &amp; Project Information</t>
  </si>
  <si>
    <t>1. Participant &amp; Project Info</t>
  </si>
  <si>
    <t>YELLOW CELLS ARE INPUTS</t>
  </si>
  <si>
    <t>Project Information</t>
  </si>
  <si>
    <t>Description</t>
  </si>
  <si>
    <t>Seller:</t>
  </si>
  <si>
    <t>PNode:</t>
  </si>
  <si>
    <t>Must be a CAISO Pnode listed in OASIS with 2 years of historical data</t>
  </si>
  <si>
    <t>City:</t>
  </si>
  <si>
    <t>City for project location</t>
  </si>
  <si>
    <t>County:</t>
  </si>
  <si>
    <t>County for project location</t>
  </si>
  <si>
    <t>Zip Code:</t>
  </si>
  <si>
    <t>Zip code for project location</t>
  </si>
  <si>
    <t>Interconnection Information</t>
  </si>
  <si>
    <t>Queue ID/Position:</t>
  </si>
  <si>
    <t>Utility Service Territory:</t>
  </si>
  <si>
    <t>Point of Interconnection:</t>
  </si>
  <si>
    <t>Interconnection Voltage:</t>
  </si>
  <si>
    <t>Substation:</t>
  </si>
  <si>
    <t>INPUT CELLS IN YELLOW</t>
  </si>
  <si>
    <t>Project Name:</t>
  </si>
  <si>
    <t>Developer:</t>
  </si>
  <si>
    <t>Question</t>
  </si>
  <si>
    <t>Criteria</t>
  </si>
  <si>
    <t>Response</t>
  </si>
  <si>
    <t>Comments</t>
  </si>
  <si>
    <t>Environmental Stewardship</t>
  </si>
  <si>
    <t>Has your project obtained all necessary permits, including land use entitlement permit (e.g., Conditional Use Permit (CUP), Application for Certification (AFC), Record of Decision (ROD)) from lead land use permitting agency and all discretionary permits from other lead, trustee and/or responsible agencies including wildlife agencies?</t>
  </si>
  <si>
    <t>If the answer to Q1 is "No", please list permits not yet obtained and describe the planned efforts to obtain these permits, the status of discussions with state and federal wildlife agencies, and any recommendations regarding permits from those agencies.</t>
  </si>
  <si>
    <t>Does the project require a Right of Way permit from BLM, or other federal agency?</t>
  </si>
  <si>
    <t>If the project is located in LA County, is the project located within an LA County Significant Ecological Area?</t>
  </si>
  <si>
    <t>If the project is located in the West Mojave, is the project located in the green areas of the West Mojave Assessment for Least Conflict Solar Energy?</t>
  </si>
  <si>
    <t>If the project is located in Ventura County, is it located in a SOAR (Save Open Space &amp; Agricultural Resources) protected area?</t>
  </si>
  <si>
    <t xml:space="preserve">Please state whether the project may impact any federal, state, local or other conservation designations or planning effort, and if yes, what they are: </t>
  </si>
  <si>
    <t>If the project is a wind project, please use the BLM's West Wide Wind Mapper to identify the level of siting considerations.  What is the level of siting considerations:</t>
  </si>
  <si>
    <t>In order to identify the level of siting considerations, go to the Wind Mapper website and select the layer category "BLM Wind Energy Sensitive Areas."</t>
  </si>
  <si>
    <t xml:space="preserve">Please describe current and planned surveys to date, and survey findings. </t>
  </si>
  <si>
    <t xml:space="preserve">Please describe the status of any compensatory mitigation plans. </t>
  </si>
  <si>
    <t>Please describe any onsite efforts that project has made to avoid impacts to protected areas, habitat and habitat linkages (especially for threatened and endangered species) and open space in urbanized areas.</t>
  </si>
  <si>
    <t xml:space="preserve">Is your project located in an area specifically designated preferred renewable energy development zone?  </t>
  </si>
  <si>
    <t>CPA seeks to prioritize “multi-benefit renewable energy” - renewable energy that provides additional societal, health, economic, water saving, or environmental benefits beyond the climate and GHG reduction benefits of renewable energy.  Indicated whether your project has multiple benefits, and identify which benefit your project demonstrates:</t>
  </si>
  <si>
    <t>Is your project located on an Environment Protection Agency (EPA) RE-Powering America’s Land site (e.g. capped landfills, mine sites, other contaminated land)?</t>
  </si>
  <si>
    <t>Disadvantaged Community</t>
  </si>
  <si>
    <t>Is your project located within a Disadvantaged Community (DAC)?</t>
  </si>
  <si>
    <t>Disadvantaged Community means in or within half a mile of a CalEnviroscreen census tract in the 75th percentile or higher.</t>
  </si>
  <si>
    <t>17a</t>
  </si>
  <si>
    <t>Does your project demonstrate benefits to DACs?</t>
  </si>
  <si>
    <t>17b</t>
  </si>
  <si>
    <t>18a</t>
  </si>
  <si>
    <t xml:space="preserve">Regardless of whether or not your project is located in a DAC, have you conducted outreach to the communities around the project location? </t>
  </si>
  <si>
    <t>18b</t>
  </si>
  <si>
    <t>Do you believe this project is consistent with community priorities?</t>
  </si>
  <si>
    <t>Where is your project located?</t>
  </si>
  <si>
    <t>A list of CPA's member jurisdictions can be found at: https://cleanpoweralliance.org/about-us/</t>
  </si>
  <si>
    <t>Workforce Development</t>
  </si>
  <si>
    <t>Has your project secured or will plan to secure a 5-trade community benefit or project labor agreement?</t>
  </si>
  <si>
    <t>Please describe any community benefit or project labor agreements your project has secured or will secure.</t>
  </si>
  <si>
    <t>Will your workforce be paid a prevailing hourly wage rate?</t>
  </si>
  <si>
    <t>Estimate the number of new construction jobs being created by your project for residents located within a 25-mile radius of the project (enter whole # only).</t>
  </si>
  <si>
    <t>Estimate the number of new permanent jobs being created by your project for residents located within a 25-mile radius of the project (enter whole # only).</t>
  </si>
  <si>
    <t>Please describe the new jobs being created by your project.</t>
  </si>
  <si>
    <t>26a</t>
  </si>
  <si>
    <t xml:space="preserve">What percentage of project hours worked will be performed by Local Targeted Workers? (enter ##%) </t>
  </si>
  <si>
    <t>26b</t>
  </si>
  <si>
    <t>27a</t>
  </si>
  <si>
    <t>What percentage of project hours worked will performed by Disadvantaged Workers? (##%)</t>
  </si>
  <si>
    <t>27b</t>
  </si>
  <si>
    <t>28a</t>
  </si>
  <si>
    <t>What percentage of your electrical work will be performed by Journeymen Electricians or Apprentices? (enter ##%)</t>
  </si>
  <si>
    <t>28b</t>
  </si>
  <si>
    <t>29a</t>
  </si>
  <si>
    <t>What percentage of your Journeymen Wiremen workforce will be graduates of a State-approved apprenticeship program? (enter ##%)</t>
  </si>
  <si>
    <t>29b</t>
  </si>
  <si>
    <t>30a</t>
  </si>
  <si>
    <t>What percentage of electrical workers will be OSHA 30-hour General Industry Safety and Health Certified?</t>
  </si>
  <si>
    <t>30b</t>
  </si>
  <si>
    <t>Supplier Diversity</t>
  </si>
  <si>
    <t>Is the bidder a GO 156 certified business and/or plans to use GO 156 certified businesses?</t>
  </si>
  <si>
    <t>Does the bidder have initiatives to promote workplace diversity?</t>
  </si>
  <si>
    <t>Is there any additional information or clarification related to any of the questions in this form that the bidder would like to include? Only provide short responses to provide specific clarification of previous responses, and notate to which question you are referring.</t>
  </si>
  <si>
    <t>Category</t>
  </si>
  <si>
    <t>How much of your land have you secured under ownership, lease, or lease option?</t>
  </si>
  <si>
    <t>Do you have site control for the full duration of the 15-year agreement term?</t>
  </si>
  <si>
    <t>Are any outstanding easements for site access or interconnection required?</t>
  </si>
  <si>
    <t>Interconnection</t>
  </si>
  <si>
    <t>What is the status of your interconnection agreement?</t>
  </si>
  <si>
    <t>What is the estimated interconnection date? (MM/DD/YYYY)</t>
  </si>
  <si>
    <t>Permitting</t>
  </si>
  <si>
    <t xml:space="preserve">Please indicate zoning type of the project site: </t>
  </si>
  <si>
    <t>Has the project completed National Wetlands Inventory (NWI) and state/local level wetlands screens?</t>
  </si>
  <si>
    <t>Has the project completed a wetlands delineation survey?</t>
  </si>
  <si>
    <t>Have you reviewed a FEMA floodplain map to determine if the project intersects with 100-year floodplain?</t>
  </si>
  <si>
    <t xml:space="preserve">Has the project completed a Federal Fish and Wildlife screen, and if available, a state Fish and Wildlife screen? </t>
  </si>
  <si>
    <t>Has the project completed the required screens for Threatened or Endangered Species?</t>
  </si>
  <si>
    <t>Has the project completed the required screens for Architectural or Archaeological Sites?</t>
  </si>
  <si>
    <t>Has the project completed a FAA screen to determine whether it is within a Notice Criteria Area?</t>
  </si>
  <si>
    <t>Has the project been reviewed for avian issues?</t>
  </si>
  <si>
    <t xml:space="preserve">Has the project completed a Phase 1 Environmental Site Assessment? </t>
  </si>
  <si>
    <t>Has the project completed a hydrology report?</t>
  </si>
  <si>
    <t>Has the primary local land use Permit (e.g. site plan, special use, etc.) been received?</t>
  </si>
  <si>
    <t>Financing</t>
  </si>
  <si>
    <t>Is there a creditworthy financier, performance guarantee, letter of credit, or other security in place that will enable the project to maintain its offered price?</t>
  </si>
  <si>
    <t>How many similarly sized projects has this company completed prior to this submission?</t>
  </si>
  <si>
    <t>How many complete years has the company been in operation?</t>
  </si>
  <si>
    <t>Environmental Stewardship - High, Medium, Neutral, Low</t>
  </si>
  <si>
    <t>Seller</t>
  </si>
  <si>
    <t>Project Name</t>
  </si>
  <si>
    <t>Benefits to DACS</t>
  </si>
  <si>
    <t>Developer Trust</t>
  </si>
  <si>
    <t>If project is not "Low" and not "High" and Q1 is "Yes", project is "Medium"</t>
  </si>
  <si>
    <t>Otherwise, "Neutral"</t>
  </si>
  <si>
    <t>Benefits to DACS - High, Medium, Neutral, Low</t>
  </si>
  <si>
    <t>20a</t>
  </si>
  <si>
    <t>&gt;25</t>
  </si>
  <si>
    <t>&gt;50</t>
  </si>
  <si>
    <t>&gt;75</t>
  </si>
  <si>
    <t>&gt;0%</t>
  </si>
  <si>
    <t>&gt;0</t>
  </si>
  <si>
    <t>#&gt;5</t>
  </si>
  <si>
    <t>Max</t>
  </si>
  <si>
    <t>#&gt;3</t>
  </si>
  <si>
    <t>Score</t>
  </si>
  <si>
    <t xml:space="preserve">Trust = low if &lt; </t>
  </si>
  <si>
    <t xml:space="preserve">SUM = </t>
  </si>
  <si>
    <t xml:space="preserve">Trust = Medium if below </t>
  </si>
  <si>
    <t>Trust = high if &gt;=</t>
  </si>
  <si>
    <t>Yes, all or partial intersection with floodplain</t>
  </si>
  <si>
    <t>Developer Trust - high, medium, low</t>
  </si>
  <si>
    <t>What are the Interconnection Facility costs ($/watt)? (enter number only)</t>
  </si>
  <si>
    <t>What are the Network Upgrade costs ($/watt)? (enter number only)</t>
  </si>
  <si>
    <t>How many similarly sized projects has this company completed prior to this submission? (enter whole number only)</t>
  </si>
  <si>
    <t>How many complete years has the company been in operation? (enter whole number only)</t>
  </si>
  <si>
    <t>General Local Capacity Area:</t>
  </si>
  <si>
    <t>Commercial Online Date (MM/DD/YYYY):</t>
  </si>
  <si>
    <t>Project Type (select one):</t>
  </si>
  <si>
    <t>PPA Offer ($/MWh):</t>
  </si>
  <si>
    <t>Generator Nameplate Capacity (MW):</t>
  </si>
  <si>
    <t>Expected Average Annual Generation (MWh):</t>
  </si>
  <si>
    <t>Dispatchability (Y/N):</t>
  </si>
  <si>
    <t>Storage Capacity Price ($/kW-month)</t>
  </si>
  <si>
    <t>Storage System Capacity (MW):</t>
  </si>
  <si>
    <t>Storage System Duration (h):</t>
  </si>
  <si>
    <t>Constrained Subareas</t>
  </si>
  <si>
    <t>El Nido</t>
  </si>
  <si>
    <t>Western LA Basin</t>
  </si>
  <si>
    <t>Eastern LA Basin</t>
  </si>
  <si>
    <t>Vestal</t>
  </si>
  <si>
    <t>Santa Clarita</t>
  </si>
  <si>
    <t>Moorpark</t>
  </si>
  <si>
    <r>
      <t>5. Qualitative Assessment Questionnaire</t>
    </r>
    <r>
      <rPr>
        <sz val="14"/>
        <color rgb="FF000000"/>
        <rFont val="Arial"/>
        <family val="2"/>
      </rPr>
      <t xml:space="preserve"> </t>
    </r>
  </si>
  <si>
    <t xml:space="preserve">6. Development Risk Questionnaire </t>
  </si>
  <si>
    <t>Projected Future Hourly Forecasts (15 years)</t>
  </si>
  <si>
    <t>Start DateTime (mm/dd/yyyy HH am/pm)</t>
  </si>
  <si>
    <t>End DateTime (mm/dd/yyyy HH am/pm)</t>
  </si>
  <si>
    <t>Expected Energy (MWh)</t>
  </si>
  <si>
    <t xml:space="preserve">EXAMPLE: </t>
  </si>
  <si>
    <t>Proposal Data:</t>
  </si>
  <si>
    <t>Estimated Forced Outage Rate [EFOR] (%)</t>
  </si>
  <si>
    <t>Outage Mean Days (days)</t>
  </si>
  <si>
    <t>EXAMPLE:</t>
  </si>
  <si>
    <t>4a. Firm Renewables - Hourly Data Template</t>
  </si>
  <si>
    <t>Date Period Name</t>
  </si>
  <si>
    <t>Start Date (mm/dd/yyyy)</t>
  </si>
  <si>
    <t>End Date (mm/dd/yyyy)</t>
  </si>
  <si>
    <t>Dispatchable (Y/N)</t>
  </si>
  <si>
    <t>Daily Start Hour (hh AM/PM)</t>
  </si>
  <si>
    <t>Daily End Hour (hh AM/PM)</t>
  </si>
  <si>
    <t>Minimum Generation (MW)</t>
  </si>
  <si>
    <t>Maximum Generation (MW)</t>
  </si>
  <si>
    <t>Minimum Monthly Energy (MWh/month)</t>
  </si>
  <si>
    <t>Maximum Monthly Energy (MWh/month)</t>
  </si>
  <si>
    <t>2021-2041</t>
  </si>
  <si>
    <t>N</t>
  </si>
  <si>
    <t>2 - 4. Resource Data Entry Templates</t>
  </si>
  <si>
    <t>5. Qualitative Assessment Questionnaire</t>
  </si>
  <si>
    <t>6. Development Risk Questionnaire</t>
  </si>
  <si>
    <t>Note: Each separate project and each project offer must be submitted in its own separate Offer Form Template.</t>
  </si>
  <si>
    <t>4b. Firm Renewables - Operational Data Template</t>
  </si>
  <si>
    <r>
      <t xml:space="preserve">Explanation: </t>
    </r>
    <r>
      <rPr>
        <sz val="10"/>
        <rFont val="Arial"/>
        <family val="2"/>
      </rPr>
      <t>If the proposed project includes a minimally-variable energy or capacity resource (whether dispatchable or not), please complete the data forms below IN ADDITION TO the data on the previous sheet. A brief explanation of the data requested is provided here and more detailed information can be found in the comments of the column header cells.
Each line item below corresponds to a Date Period, which may be named in the far left column. This date period may be as short as 1 month or as long as the entire duration of the proposed project lifetime, at the discretion of the bidder. Please set this duration by entering the appropriate dates in the "Start Date" and "End Date" columns. If the resource is Dispatchable, please enter "Y" in column E; otherwise enter an "N" to signify that the resource will provide energy over the listed hours in the listed power range but without dispatchability by the utility. If the resource only provides energy (or is only available for dispatch) during a limited period of the day, please enter the hour range in column F and G. If the resource is available all hours of the day, please enter 12 AM in both "Daily Start Hour" and "Daily End Hour" columns. Note that if the Min/Max generation values change over the course of a day, multiple lines can be entered with the same date range but different Daily Start/End Hours to indicate those distinct Daily Time Periods.
Columns J and K are optional and may be used to enter Minimum and Maximum Monthly Energy limits, if relevant. These may be left blank if there are no limiting constraints on energy production from this resource.</t>
    </r>
  </si>
  <si>
    <t>These instructions for the Offer Form template describe the following tabs in this spreadsheet, each of which need to be completed in full for each project submission:</t>
  </si>
  <si>
    <t xml:space="preserve">- Please provide complete information for each section (highlighted in yellow). Notes are provided for most cells to provide clarification of the requested information. </t>
  </si>
  <si>
    <t>- Data must be supplied in the units requested.</t>
  </si>
  <si>
    <t>- Please enter all requested data in the yellow portion of the appropriate Data Template. Each template contains instructions for how to correctly enter the required data. Note that light yellow columns (with darker green headers) are optional data, but encouraged if applicable.</t>
  </si>
  <si>
    <r>
      <t xml:space="preserve">- Each template has a pink line showing correctly entered </t>
    </r>
    <r>
      <rPr>
        <u/>
        <sz val="11"/>
        <rFont val="Arial"/>
        <family val="2"/>
      </rPr>
      <t>example</t>
    </r>
    <r>
      <rPr>
        <sz val="11"/>
        <rFont val="Arial"/>
        <family val="2"/>
      </rPr>
      <t xml:space="preserve"> data. Please use this as a reference, and begin entering proposal data in the yellow field below.</t>
    </r>
  </si>
  <si>
    <t xml:space="preserve">- Please provide answers for each section, using the drop-down responses where supplied. This sheet must be completed in its entirety to receive full consideration. </t>
  </si>
  <si>
    <t>- Additional instructions and definitions are provided in the RFO Protocol.</t>
  </si>
  <si>
    <t xml:space="preserve">- Please provide answers for each question, using the drop-down responses where supplied. This sheet must be completed in its entirety to receive full consideration. </t>
  </si>
  <si>
    <t>Project Name (enter a unique project title):</t>
  </si>
  <si>
    <r>
      <t xml:space="preserve">Explanation: </t>
    </r>
    <r>
      <rPr>
        <sz val="10"/>
        <rFont val="Arial"/>
        <family val="2"/>
      </rPr>
      <t xml:space="preserve">If the proposed project includes renewables + storage, please complete the data forms below.
</t>
    </r>
    <r>
      <rPr>
        <b/>
        <sz val="12"/>
        <rFont val="Arial"/>
        <family val="2"/>
      </rPr>
      <t xml:space="preserve">
</t>
    </r>
    <r>
      <rPr>
        <b/>
        <sz val="10"/>
        <rFont val="Arial"/>
        <family val="2"/>
      </rPr>
      <t>Please provide forecasted hourly generation over the full (15 year) duration of the proposed project. The forecast should include the expected output from the combined renewable + storage project, incorporating the planned operational charging and discharging characteristics of the storage system.</t>
    </r>
  </si>
  <si>
    <t>Project Type</t>
  </si>
  <si>
    <t>Firm Renewables Only</t>
  </si>
  <si>
    <t>Firm Renewables + Storage</t>
  </si>
  <si>
    <t>Required Information Sheets</t>
  </si>
  <si>
    <t>1-2, 5-6</t>
  </si>
  <si>
    <t>1, 4a, 4b, 5-6</t>
  </si>
  <si>
    <t>1-2, 3a, 3b, 5-6</t>
  </si>
  <si>
    <r>
      <t xml:space="preserve">- If there are any questions about how to correctly enter data (or to request a different data template for submitting a unique resource proposal), please contact </t>
    </r>
    <r>
      <rPr>
        <u/>
        <sz val="11"/>
        <color theme="8"/>
        <rFont val="Arial"/>
        <family val="2"/>
      </rPr>
      <t>cpa-cleanenergy-rfo@ascendanalytics.com</t>
    </r>
    <r>
      <rPr>
        <sz val="11"/>
        <color theme="1"/>
        <rFont val="Arial"/>
        <family val="2"/>
      </rPr>
      <t xml:space="preserve"> directly.</t>
    </r>
  </si>
  <si>
    <t>1, 3a, 3b, 4a, 4b, 5-6</t>
  </si>
  <si>
    <t>- Please note that a single proposal may be required to complete multiple sheets of this Data Template, depending on the combination of resources included in the proposal. A summary of required data is provided in the table below.</t>
  </si>
  <si>
    <t>RPS-eligible + Storage</t>
  </si>
  <si>
    <t>Other RPS-eligible</t>
  </si>
  <si>
    <r>
      <t xml:space="preserve">Explanation: </t>
    </r>
    <r>
      <rPr>
        <sz val="10"/>
        <rFont val="Arial"/>
        <family val="2"/>
      </rPr>
      <t xml:space="preserve">If the proposed project includes a minimally-variable energy or capacity resource (e.g. geothermal, dispatchable hydro, etc.), whether dispatchable or not, please complete the data forms below IN ADDITION TO the data on the subsequent sheet. A brief explanation of the data requested is provided here.
For the projected data, please provide forecasted hourly generation over the full duration of the proposed project. </t>
    </r>
  </si>
  <si>
    <r>
      <t xml:space="preserve">- Any energy or capacity resources that are either dispatchable, firmed, or minimally varying (e.g. contracted energy, geothermal, etc) must complete both  sheets </t>
    </r>
    <r>
      <rPr>
        <b/>
        <sz val="11"/>
        <rFont val="Arial"/>
        <family val="2"/>
      </rPr>
      <t>4a and 4b</t>
    </r>
    <r>
      <rPr>
        <sz val="11"/>
        <rFont val="Arial"/>
        <family val="2"/>
      </rPr>
      <t>.</t>
    </r>
  </si>
  <si>
    <t xml:space="preserve">2. Intermittent Renewables (Solar/Wind/Hydro) Data Template </t>
  </si>
  <si>
    <t>Intermittent Renewables Only</t>
  </si>
  <si>
    <t>Intermittent Renewables + Storage</t>
  </si>
  <si>
    <t>Project or component of the project located in the built environment (i.e. rooftop or parking lot solar PV)</t>
  </si>
  <si>
    <t>Project is being developed in partnership with another public agency or community organization to provide benefits for recreation, transportation, water conservation, or other public good</t>
  </si>
  <si>
    <t>3a</t>
  </si>
  <si>
    <t>3b</t>
  </si>
  <si>
    <t>12a</t>
  </si>
  <si>
    <t>12b</t>
  </si>
  <si>
    <t>16a</t>
  </si>
  <si>
    <t>16b</t>
  </si>
  <si>
    <t>If the answer to Q16a is "Yes," please describe the benefit:</t>
  </si>
  <si>
    <t>If the answer to Q18a is "Yes", please describe why you believe this project is consistent with community priorities.</t>
  </si>
  <si>
    <t>20b</t>
  </si>
  <si>
    <t>20c</t>
  </si>
  <si>
    <t>25a</t>
  </si>
  <si>
    <t>25b</t>
  </si>
  <si>
    <t>If the answer to Q25a is less than 40%, please explain:</t>
  </si>
  <si>
    <t>If the answer to Q20a is "No," has your project secured or will plan to secure other community benefit or project labor agreements?</t>
  </si>
  <si>
    <t>If the answer to Q12a is "Yes," please explain:</t>
  </si>
  <si>
    <t>If the answer to Q3a is "Yes", have you received the Record of Decision?</t>
  </si>
  <si>
    <t>If the answer to Q17a is "Yes" or "Planned in the Future," please describe the community outreach, including outreach methods (i.e. doorknocking, phone banking, internet, social media, mailings, physical notices posted), the languages spoken in communities surrounding the proposed project and the languages in which materials been made available, state the number of responses by community members, describe substantive responses, and describe any changes to the project undertaken in response to community responses.</t>
  </si>
  <si>
    <t>If either Q4 or Q5 or Q6 is "Yes", or Q8 is "HLSC", project is "Low"</t>
  </si>
  <si>
    <t>If project is not "Low" and Q12a is "Yes", project is "High"</t>
  </si>
  <si>
    <t>If Q15 is "Yes" and Q16a is "Yes", project is "High"</t>
  </si>
  <si>
    <t>If Q15 is "No" and Q16a is "Yes", project is "Medium"</t>
  </si>
  <si>
    <t>If project is not "High" and not "Medium" and Q18a is "No", project is "Low"</t>
  </si>
  <si>
    <t>31a</t>
  </si>
  <si>
    <t>31b</t>
  </si>
  <si>
    <t>If the answer to Q26a is less than 10%, please explain:</t>
  </si>
  <si>
    <t>If the answer to Q27a is less than 100%, please explain:</t>
  </si>
  <si>
    <t>If the answer to Q28a is less than 60%, please explain:</t>
  </si>
  <si>
    <t>If the answer to Q29a is less than 10%, please explain:</t>
  </si>
  <si>
    <t>If the answer to Q30a is "Yes," please explain:</t>
  </si>
  <si>
    <t>If the answer to Q31a is "Yes," please explain and provide supporting documentation:</t>
  </si>
  <si>
    <t>Storage Only</t>
  </si>
  <si>
    <t>Storage Only (stand-alone)</t>
  </si>
  <si>
    <r>
      <t xml:space="preserve">- Projects that include un-firmed renewable projects (e.g. wind, solar, small-hydro, and any other non-dispatchable, variable, and un-firmed resources) should use </t>
    </r>
    <r>
      <rPr>
        <b/>
        <sz val="11"/>
        <rFont val="Arial"/>
        <family val="2"/>
      </rPr>
      <t xml:space="preserve">Sheet 2 </t>
    </r>
    <r>
      <rPr>
        <sz val="11"/>
        <rFont val="Arial"/>
        <family val="2"/>
      </rPr>
      <t>to submit data.</t>
    </r>
  </si>
  <si>
    <t>Relevant for projects that include RPS-eligible generation</t>
  </si>
  <si>
    <t>Additional Information for projects that include Storage</t>
  </si>
  <si>
    <t>Conforming offer is on or before 12/31/24.</t>
  </si>
  <si>
    <t>Is grid-charging allowed for the storage system?</t>
  </si>
  <si>
    <t>Only answer 'yes' if the RPS-eligible resource itself is dispatchable (regardless of storage)</t>
  </si>
  <si>
    <t>Answer 'no' if there are constraints on the energy source for storage system charging</t>
  </si>
  <si>
    <t>Project Location - yes/no</t>
  </si>
  <si>
    <t>Local Capacity Sub-Area:</t>
  </si>
  <si>
    <t>None of the above</t>
  </si>
  <si>
    <t>Workforce Development - Pass/Fail</t>
  </si>
  <si>
    <t>If Q21 is "Yes" OR Q20a is "Yes" - Pass</t>
  </si>
  <si>
    <t>If Q20a is "Yes" - Denote PLA</t>
  </si>
  <si>
    <t>Nameplate Parameters</t>
  </si>
  <si>
    <t>Rated Power (MW)</t>
  </si>
  <si>
    <t>Rated Duration (hours)</t>
  </si>
  <si>
    <t>Technical Parameters</t>
  </si>
  <si>
    <t xml:space="preserve">Maximum Charging Capacity (MW): </t>
  </si>
  <si>
    <t>Highest allowable charging rate for storage system. Must be less than or equal to the rated power.</t>
  </si>
  <si>
    <t xml:space="preserve">Maximum Discharging Capacity (MW): </t>
  </si>
  <si>
    <t>Highest allowable discharging rate for storage system. Must be less than or equal to the rated power.</t>
  </si>
  <si>
    <t xml:space="preserve">Minimum Storage Level (MWh): </t>
  </si>
  <si>
    <t>Lowest allowable storage level</t>
  </si>
  <si>
    <t xml:space="preserve">Maximum Storage Level (MWh): </t>
  </si>
  <si>
    <t>Highest allowable storage level. Must be less than or equal to Rated Power*Rated Duration.</t>
  </si>
  <si>
    <t xml:space="preserve">Guaranteed Efficiency Rate (%): </t>
  </si>
  <si>
    <t>Round trip efficiency of storage system (enter value 60-100)</t>
  </si>
  <si>
    <t xml:space="preserve">Leakage Loss (% State of Charge Loss/hour): </t>
  </si>
  <si>
    <t>Rate at which storage system loses charge over time (enter value 0-100)</t>
  </si>
  <si>
    <t>1, 3b, 5-6</t>
  </si>
  <si>
    <r>
      <t xml:space="preserve">- Projects that include both renewable and storage resources (e.g. batteries, compressed air, etc) must complete sheets </t>
    </r>
    <r>
      <rPr>
        <b/>
        <sz val="11"/>
        <rFont val="Arial"/>
        <family val="2"/>
      </rPr>
      <t>3a and 3b</t>
    </r>
    <r>
      <rPr>
        <sz val="11"/>
        <rFont val="Arial"/>
        <family val="2"/>
      </rPr>
      <t xml:space="preserve"> in addition to the appropriate renewables templates. Standalone storage projects can omit sheet 3a but must complete sheet </t>
    </r>
    <r>
      <rPr>
        <b/>
        <sz val="11"/>
        <rFont val="Arial"/>
        <family val="2"/>
      </rPr>
      <t>3b</t>
    </r>
    <r>
      <rPr>
        <sz val="11"/>
        <rFont val="Arial"/>
        <family val="2"/>
      </rPr>
      <t>.</t>
    </r>
  </si>
  <si>
    <t>3b. Storage - Operation</t>
  </si>
  <si>
    <t>If project is within constrained sub-area, "yes". Otherwise, "no"</t>
  </si>
  <si>
    <r>
      <t xml:space="preserve">Explanation: </t>
    </r>
    <r>
      <rPr>
        <sz val="10"/>
        <rFont val="Arial"/>
        <family val="2"/>
      </rPr>
      <t xml:space="preserve">If the proposed project is (unfirmed) solar, wind, or small hydro, please complete the data forms below.
</t>
    </r>
    <r>
      <rPr>
        <b/>
        <sz val="12"/>
        <rFont val="Arial"/>
        <family val="2"/>
      </rPr>
      <t xml:space="preserve">
</t>
    </r>
    <r>
      <rPr>
        <b/>
        <sz val="10"/>
        <rFont val="Arial"/>
        <family val="2"/>
      </rPr>
      <t>For the projected data section, please provide forecasted hourly generation over the full (15 year) duration of the proposed project for the renewable generation alone.</t>
    </r>
  </si>
  <si>
    <r>
      <t xml:space="preserve">Max rated power of the storage system, taken from the Participant &amp; Project info sheet. </t>
    </r>
    <r>
      <rPr>
        <b/>
        <u/>
        <sz val="11"/>
        <color theme="1"/>
        <rFont val="Calibri"/>
        <family val="2"/>
        <scheme val="minor"/>
      </rPr>
      <t>This must be entered before filling in Technical Parameters</t>
    </r>
  </si>
  <si>
    <r>
      <t xml:space="preserve">Storage duration at the maximum rated power, taken from the Participant &amp; Project info sheet. </t>
    </r>
    <r>
      <rPr>
        <b/>
        <u/>
        <sz val="11"/>
        <color theme="1"/>
        <rFont val="Calibri"/>
        <family val="2"/>
        <scheme val="minor"/>
      </rPr>
      <t>This must be entered before filling in Technical Parameters</t>
    </r>
  </si>
  <si>
    <t>3a. Renewable Energy + Storage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</si>
</sst>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5" formatCode="mm/dd/yyyy\ hh\ AM/PM"/>
    <numFmt numFmtId="166" formatCode="[$-409]m/d/yy\ h:mm\ AM/PM;@"/>
  </numFmts>
  <fonts count="38" x14ac:knownFonts="1">
    <font>
      <sz val="11"/>
      <color theme="1"/>
      <name val="Calibri"/>
      <family val="2"/>
      <scheme val="minor"/>
    </font>
    <font>
      <b/>
      <sz val="11"/>
      <color theme="1"/>
      <name val="Calibri"/>
      <family val="2"/>
      <scheme val="minor"/>
    </font>
    <font>
      <sz val="11"/>
      <color theme="1"/>
      <name val="Calibri"/>
      <family val="2"/>
      <scheme val="minor"/>
    </font>
    <font>
      <b/>
      <i/>
      <sz val="11"/>
      <color theme="1"/>
      <name val="Calibri"/>
      <family val="2"/>
      <scheme val="minor"/>
    </font>
    <font>
      <b/>
      <u/>
      <sz val="11"/>
      <color theme="1"/>
      <name val="Calibri"/>
      <family val="2"/>
      <scheme val="minor"/>
    </font>
    <font>
      <sz val="10"/>
      <name val="Arial"/>
      <family val="2"/>
    </font>
    <font>
      <sz val="14"/>
      <name val="Arial"/>
      <family val="2"/>
    </font>
    <font>
      <b/>
      <i/>
      <u/>
      <sz val="10"/>
      <name val="Arial"/>
      <family val="2"/>
    </font>
    <font>
      <sz val="10"/>
      <name val="Arial"/>
      <family val="2"/>
    </font>
    <font>
      <b/>
      <sz val="10"/>
      <name val="Arial"/>
      <family val="2"/>
    </font>
    <font>
      <sz val="10"/>
      <color indexed="8"/>
      <name val="Arial"/>
      <family val="2"/>
    </font>
    <font>
      <u/>
      <sz val="6.5"/>
      <color indexed="12"/>
      <name val="Arial"/>
      <family val="2"/>
    </font>
    <font>
      <b/>
      <sz val="16"/>
      <name val="Arial"/>
      <family val="2"/>
    </font>
    <font>
      <b/>
      <sz val="14"/>
      <name val="Arial"/>
      <family val="2"/>
    </font>
    <font>
      <b/>
      <sz val="12"/>
      <name val="Arial"/>
      <family val="2"/>
    </font>
    <font>
      <sz val="11"/>
      <name val="Arial"/>
      <family val="2"/>
    </font>
    <font>
      <sz val="12"/>
      <name val="Arial"/>
      <family val="2"/>
    </font>
    <font>
      <b/>
      <sz val="11"/>
      <color theme="0"/>
      <name val="Calibri"/>
      <family val="2"/>
      <scheme val="minor"/>
    </font>
    <font>
      <b/>
      <sz val="14"/>
      <color rgb="FF000000"/>
      <name val="Arial"/>
      <family val="2"/>
    </font>
    <font>
      <sz val="14"/>
      <color rgb="FF000000"/>
      <name val="Arial"/>
      <family val="2"/>
    </font>
    <font>
      <i/>
      <sz val="11"/>
      <color theme="1"/>
      <name val="Calibri"/>
      <family val="2"/>
      <scheme val="minor"/>
    </font>
    <font>
      <sz val="13"/>
      <color theme="1"/>
      <name val="Calibri"/>
      <family val="2"/>
      <scheme val="minor"/>
    </font>
    <font>
      <b/>
      <sz val="13"/>
      <color theme="1"/>
      <name val="Calibri"/>
      <family val="2"/>
      <scheme val="minor"/>
    </font>
    <font>
      <sz val="11"/>
      <name val="Calibri"/>
      <family val="2"/>
      <scheme val="minor"/>
    </font>
    <font>
      <u/>
      <sz val="11"/>
      <color theme="10"/>
      <name val="Calibri"/>
      <family val="2"/>
      <scheme val="minor"/>
    </font>
    <font>
      <sz val="12"/>
      <color theme="1"/>
      <name val="Calibri"/>
      <family val="2"/>
      <scheme val="minor"/>
    </font>
    <font>
      <sz val="8"/>
      <color theme="1"/>
      <name val="Calibri"/>
      <family val="2"/>
      <scheme val="minor"/>
    </font>
    <font>
      <sz val="12"/>
      <color rgb="FF000000"/>
      <name val="Calibri"/>
      <family val="2"/>
      <scheme val="minor"/>
    </font>
    <font>
      <b/>
      <i/>
      <sz val="12"/>
      <color rgb="FFFF0000"/>
      <name val="Arial"/>
      <family val="2"/>
    </font>
    <font>
      <u/>
      <sz val="11"/>
      <color indexed="12"/>
      <name val="Calibri"/>
      <family val="2"/>
      <scheme val="minor"/>
    </font>
    <font>
      <b/>
      <sz val="11"/>
      <color theme="1"/>
      <name val="Arial"/>
      <family val="2"/>
    </font>
    <font>
      <sz val="9"/>
      <color indexed="81"/>
      <name val="Tahoma"/>
      <family val="2"/>
    </font>
    <font>
      <b/>
      <sz val="11"/>
      <name val="Arial"/>
      <family val="2"/>
    </font>
    <font>
      <u/>
      <sz val="11"/>
      <name val="Arial"/>
      <family val="2"/>
    </font>
    <font>
      <b/>
      <u/>
      <sz val="14"/>
      <color theme="1"/>
      <name val="Arial"/>
      <family val="2"/>
    </font>
    <font>
      <sz val="8"/>
      <name val="Calibri"/>
      <family val="2"/>
      <scheme val="minor"/>
    </font>
    <font>
      <sz val="11"/>
      <color theme="1"/>
      <name val="Arial"/>
      <family val="2"/>
    </font>
    <font>
      <u/>
      <sz val="11"/>
      <color theme="8"/>
      <name val="Arial"/>
      <family val="2"/>
    </font>
  </fonts>
  <fills count="11">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rgb="FFFCFEA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dotted">
        <color auto="1"/>
      </bottom>
      <diagonal/>
    </border>
    <border>
      <left/>
      <right/>
      <top/>
      <bottom style="dotted">
        <color auto="1"/>
      </bottom>
      <diagonal/>
    </border>
    <border>
      <left/>
      <right style="medium">
        <color indexed="64"/>
      </right>
      <top/>
      <bottom style="dotted">
        <color auto="1"/>
      </bottom>
      <diagonal/>
    </border>
    <border>
      <left/>
      <right style="medium">
        <color indexed="64"/>
      </right>
      <top/>
      <bottom/>
      <diagonal/>
    </border>
    <border>
      <left style="medium">
        <color indexed="64"/>
      </left>
      <right style="hair">
        <color indexed="64"/>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hair">
        <color indexed="64"/>
      </left>
      <right style="medium">
        <color indexed="64"/>
      </right>
      <top style="dotted">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top/>
      <bottom style="dotted">
        <color indexed="64"/>
      </bottom>
      <diagonal/>
    </border>
    <border>
      <left/>
      <right style="thin">
        <color auto="1"/>
      </right>
      <top/>
      <bottom style="dotted">
        <color indexed="64"/>
      </bottom>
      <diagonal/>
    </border>
    <border>
      <left/>
      <right style="thin">
        <color indexed="64"/>
      </right>
      <top/>
      <bottom/>
      <diagonal/>
    </border>
    <border>
      <left style="thin">
        <color indexed="64"/>
      </left>
      <right style="hair">
        <color indexed="64"/>
      </right>
      <top style="dotted">
        <color indexed="64"/>
      </top>
      <bottom style="hair">
        <color indexed="64"/>
      </bottom>
      <diagonal/>
    </border>
    <border>
      <left style="hair">
        <color indexed="64"/>
      </left>
      <right style="thin">
        <color indexed="64"/>
      </right>
      <top style="dotted">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medium">
        <color indexed="64"/>
      </top>
      <bottom style="medium">
        <color indexed="64"/>
      </bottom>
      <diagonal/>
    </border>
    <border>
      <left style="thin">
        <color indexed="64"/>
      </left>
      <right/>
      <top style="medium">
        <color indexed="64"/>
      </top>
      <bottom style="dotted">
        <color indexed="64"/>
      </bottom>
      <diagonal/>
    </border>
    <border>
      <left style="thick">
        <color auto="1"/>
      </left>
      <right style="thin">
        <color auto="1"/>
      </right>
      <top style="thick">
        <color auto="1"/>
      </top>
      <bottom style="medium">
        <color indexed="64"/>
      </bottom>
      <diagonal/>
    </border>
    <border>
      <left style="thin">
        <color auto="1"/>
      </left>
      <right style="thick">
        <color auto="1"/>
      </right>
      <top style="thick">
        <color auto="1"/>
      </top>
      <bottom style="medium">
        <color indexed="64"/>
      </bottom>
      <diagonal/>
    </border>
    <border>
      <left style="thick">
        <color auto="1"/>
      </left>
      <right style="thin">
        <color auto="1"/>
      </right>
      <top style="medium">
        <color indexed="64"/>
      </top>
      <bottom style="thin">
        <color auto="1"/>
      </bottom>
      <diagonal/>
    </border>
    <border>
      <left style="thin">
        <color auto="1"/>
      </left>
      <right style="thick">
        <color auto="1"/>
      </right>
      <top style="medium">
        <color indexed="64"/>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s>
  <cellStyleXfs count="7">
    <xf numFmtId="0" fontId="0" fillId="0" borderId="0"/>
    <xf numFmtId="0" fontId="2" fillId="0" borderId="0"/>
    <xf numFmtId="164" fontId="5" fillId="0" borderId="0">
      <alignment horizontal="left" wrapText="1"/>
    </xf>
    <xf numFmtId="0" fontId="11" fillId="0" borderId="0" applyNumberFormat="0" applyFill="0" applyBorder="0" applyAlignment="0" applyProtection="0">
      <alignment vertical="top"/>
      <protection locked="0"/>
    </xf>
    <xf numFmtId="164" fontId="8" fillId="0" borderId="0">
      <alignment horizontal="left" wrapText="1"/>
    </xf>
    <xf numFmtId="9" fontId="2" fillId="0" borderId="0" applyFont="0" applyFill="0" applyBorder="0" applyAlignment="0" applyProtection="0"/>
    <xf numFmtId="0" fontId="24" fillId="0" borderId="0" applyNumberFormat="0" applyFill="0" applyBorder="0" applyAlignment="0" applyProtection="0"/>
  </cellStyleXfs>
  <cellXfs count="235">
    <xf numFmtId="0" fontId="0" fillId="0" borderId="0" xfId="0"/>
    <xf numFmtId="0" fontId="0" fillId="0" borderId="0" xfId="0" applyAlignment="1">
      <alignment wrapText="1"/>
    </xf>
    <xf numFmtId="0" fontId="1" fillId="0" borderId="0" xfId="0" applyFont="1"/>
    <xf numFmtId="0" fontId="6" fillId="0" borderId="2" xfId="2" applyNumberFormat="1" applyFont="1" applyBorder="1" applyAlignment="1"/>
    <xf numFmtId="0" fontId="5" fillId="0" borderId="0" xfId="2" applyNumberFormat="1" applyAlignment="1"/>
    <xf numFmtId="0" fontId="6" fillId="0" borderId="0" xfId="2" applyNumberFormat="1" applyFont="1" applyAlignment="1"/>
    <xf numFmtId="0" fontId="7" fillId="0" borderId="0" xfId="2" applyNumberFormat="1" applyFont="1" applyAlignment="1"/>
    <xf numFmtId="0" fontId="7" fillId="0" borderId="0" xfId="2" applyNumberFormat="1" applyFont="1" applyAlignment="1">
      <alignment horizontal="right"/>
    </xf>
    <xf numFmtId="0" fontId="9" fillId="0" borderId="0" xfId="2" applyNumberFormat="1" applyFont="1" applyAlignment="1"/>
    <xf numFmtId="1" fontId="10" fillId="0" borderId="0" xfId="2" applyNumberFormat="1" applyFont="1" applyAlignment="1">
      <alignment horizontal="left"/>
    </xf>
    <xf numFmtId="1" fontId="10" fillId="0" borderId="0" xfId="2" applyNumberFormat="1" applyFont="1" applyAlignment="1">
      <alignment horizontal="right"/>
    </xf>
    <xf numFmtId="0" fontId="11" fillId="0" borderId="0" xfId="3" quotePrefix="1" applyAlignment="1" applyProtection="1"/>
    <xf numFmtId="0" fontId="8" fillId="0" borderId="0" xfId="4" applyNumberFormat="1" applyAlignment="1"/>
    <xf numFmtId="0" fontId="13" fillId="0" borderId="0" xfId="4" applyNumberFormat="1" applyFont="1" applyAlignment="1">
      <alignment horizontal="centerContinuous" vertical="center"/>
    </xf>
    <xf numFmtId="0" fontId="6" fillId="0" borderId="0" xfId="4" applyNumberFormat="1" applyFont="1" applyAlignment="1"/>
    <xf numFmtId="0" fontId="13" fillId="0" borderId="0" xfId="4" applyNumberFormat="1" applyFont="1" applyAlignment="1">
      <alignment horizontal="center" vertical="center"/>
    </xf>
    <xf numFmtId="0" fontId="14" fillId="0" borderId="0" xfId="4" applyNumberFormat="1" applyFont="1" applyAlignment="1"/>
    <xf numFmtId="0" fontId="16" fillId="0" borderId="0" xfId="4" applyNumberFormat="1" applyFont="1" applyAlignment="1"/>
    <xf numFmtId="0" fontId="15" fillId="0" borderId="0" xfId="4" applyNumberFormat="1" applyFont="1" applyAlignment="1"/>
    <xf numFmtId="0" fontId="8" fillId="0" borderId="0" xfId="4" applyNumberFormat="1" applyAlignment="1">
      <alignment shrinkToFit="1"/>
    </xf>
    <xf numFmtId="0" fontId="15" fillId="0" borderId="0" xfId="4" applyNumberFormat="1" applyFont="1" applyAlignment="1">
      <alignment shrinkToFit="1"/>
    </xf>
    <xf numFmtId="0" fontId="8" fillId="0" borderId="0" xfId="4" applyNumberFormat="1" applyAlignment="1">
      <alignment horizontal="left"/>
    </xf>
    <xf numFmtId="2" fontId="15" fillId="0" borderId="0" xfId="4" applyNumberFormat="1" applyFont="1" applyAlignment="1">
      <alignment wrapText="1"/>
    </xf>
    <xf numFmtId="2" fontId="15" fillId="0" borderId="0" xfId="4" applyNumberFormat="1" applyFont="1" applyAlignment="1">
      <alignment vertical="top" wrapText="1"/>
    </xf>
    <xf numFmtId="0" fontId="15" fillId="0" borderId="0" xfId="4" applyNumberFormat="1" applyFont="1" applyAlignment="1">
      <alignment wrapText="1"/>
    </xf>
    <xf numFmtId="164" fontId="15" fillId="0" borderId="0" xfId="4" applyFont="1" applyAlignment="1">
      <alignment vertical="top" wrapText="1"/>
    </xf>
    <xf numFmtId="164" fontId="15" fillId="0" borderId="0" xfId="4" applyFont="1" applyAlignment="1">
      <alignment wrapText="1"/>
    </xf>
    <xf numFmtId="164" fontId="15" fillId="0" borderId="0" xfId="4" applyFont="1" applyAlignment="1">
      <alignment vertical="top"/>
    </xf>
    <xf numFmtId="0" fontId="15" fillId="0" borderId="0" xfId="4" applyNumberFormat="1" applyFont="1" applyAlignment="1">
      <alignment vertical="top" wrapText="1"/>
    </xf>
    <xf numFmtId="0" fontId="15" fillId="0" borderId="0" xfId="4" applyNumberFormat="1" applyFont="1" applyAlignment="1">
      <alignment vertical="top"/>
    </xf>
    <xf numFmtId="164" fontId="8" fillId="0" borderId="0" xfId="4" applyAlignment="1">
      <alignment vertical="top" wrapText="1"/>
    </xf>
    <xf numFmtId="0" fontId="8" fillId="0" borderId="0" xfId="4" applyNumberFormat="1" applyAlignment="1">
      <alignment wrapText="1"/>
    </xf>
    <xf numFmtId="0" fontId="18" fillId="0" borderId="0" xfId="0" applyFont="1"/>
    <xf numFmtId="0" fontId="20" fillId="0" borderId="0" xfId="0" applyFont="1" applyAlignment="1">
      <alignment horizontal="left"/>
    </xf>
    <xf numFmtId="0" fontId="21" fillId="0" borderId="0" xfId="0" applyFont="1" applyAlignment="1">
      <alignment horizontal="left"/>
    </xf>
    <xf numFmtId="0" fontId="17" fillId="3" borderId="1" xfId="0" applyFont="1" applyFill="1" applyBorder="1" applyAlignment="1">
      <alignment horizontal="center"/>
    </xf>
    <xf numFmtId="0" fontId="17" fillId="3" borderId="1" xfId="0" applyFont="1" applyFill="1" applyBorder="1" applyAlignment="1">
      <alignment horizontal="center" wrapText="1"/>
    </xf>
    <xf numFmtId="0" fontId="1" fillId="0" borderId="0" xfId="0" applyFont="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wrapText="1"/>
    </xf>
    <xf numFmtId="0" fontId="0" fillId="0" borderId="1" xfId="0" applyBorder="1" applyAlignment="1">
      <alignment horizontal="left" vertical="center" wrapText="1"/>
    </xf>
    <xf numFmtId="0" fontId="24" fillId="0" borderId="1" xfId="6" applyBorder="1" applyAlignment="1">
      <alignment wrapText="1"/>
    </xf>
    <xf numFmtId="0" fontId="24" fillId="0" borderId="1" xfId="6" quotePrefix="1" applyBorder="1" applyAlignment="1">
      <alignment horizontal="left" vertical="center" wrapText="1"/>
    </xf>
    <xf numFmtId="0" fontId="0" fillId="0" borderId="0" xfId="0" applyAlignment="1">
      <alignment horizontal="left" vertical="center" wrapText="1"/>
    </xf>
    <xf numFmtId="0" fontId="0" fillId="0" borderId="1" xfId="0" quotePrefix="1" applyBorder="1" applyAlignment="1">
      <alignment horizontal="left" vertical="center" wrapText="1"/>
    </xf>
    <xf numFmtId="0" fontId="0" fillId="0" borderId="1" xfId="0" quotePrefix="1" applyBorder="1" applyAlignment="1">
      <alignment horizontal="left" wrapText="1"/>
    </xf>
    <xf numFmtId="0" fontId="0" fillId="0" borderId="1" xfId="0" quotePrefix="1" applyBorder="1" applyAlignment="1">
      <alignment horizontal="center"/>
    </xf>
    <xf numFmtId="0" fontId="0" fillId="0" borderId="0" xfId="0" applyAlignment="1">
      <alignment horizontal="center"/>
    </xf>
    <xf numFmtId="0" fontId="1" fillId="0" borderId="4" xfId="0" applyFont="1" applyBorder="1" applyAlignment="1">
      <alignment horizontal="center"/>
    </xf>
    <xf numFmtId="0" fontId="25" fillId="0" borderId="0" xfId="0" applyFont="1" applyAlignment="1">
      <alignment horizontal="left" vertical="center" wrapText="1"/>
    </xf>
    <xf numFmtId="0" fontId="25" fillId="0" borderId="0" xfId="0" applyFont="1" applyAlignment="1">
      <alignment vertical="center"/>
    </xf>
    <xf numFmtId="0" fontId="0" fillId="0" borderId="0" xfId="0" quotePrefix="1" applyAlignment="1">
      <alignment horizontal="left" vertical="center" wrapText="1"/>
    </xf>
    <xf numFmtId="0" fontId="25" fillId="0" borderId="0" xfId="0" applyFont="1"/>
    <xf numFmtId="0" fontId="26" fillId="0" borderId="0" xfId="0" applyFont="1" applyAlignment="1">
      <alignment vertical="center"/>
    </xf>
    <xf numFmtId="0" fontId="0" fillId="0" borderId="0" xfId="0" quotePrefix="1" applyAlignment="1">
      <alignment horizontal="left"/>
    </xf>
    <xf numFmtId="0" fontId="0" fillId="0" borderId="0" xfId="0" applyAlignment="1">
      <alignment horizontal="left"/>
    </xf>
    <xf numFmtId="0" fontId="27" fillId="0" borderId="1" xfId="0" applyFont="1" applyBorder="1" applyAlignment="1">
      <alignment wrapText="1"/>
    </xf>
    <xf numFmtId="0" fontId="27" fillId="0" borderId="1" xfId="0" applyFont="1" applyBorder="1" applyAlignment="1">
      <alignment vertical="center" wrapText="1"/>
    </xf>
    <xf numFmtId="0" fontId="25" fillId="0" borderId="1" xfId="0" applyFont="1" applyBorder="1" applyAlignment="1">
      <alignment wrapText="1"/>
    </xf>
    <xf numFmtId="9" fontId="0" fillId="0" borderId="0" xfId="0" applyNumberFormat="1"/>
    <xf numFmtId="0" fontId="1" fillId="4" borderId="0" xfId="0" applyFont="1" applyFill="1"/>
    <xf numFmtId="0" fontId="24" fillId="0" borderId="1" xfId="6" quotePrefix="1" applyBorder="1" applyAlignment="1">
      <alignment horizontal="left" wrapText="1"/>
    </xf>
    <xf numFmtId="0" fontId="5" fillId="0" borderId="0" xfId="2" applyNumberFormat="1" applyFont="1" applyAlignment="1"/>
    <xf numFmtId="0" fontId="4" fillId="0" borderId="0" xfId="0" applyFont="1"/>
    <xf numFmtId="0" fontId="14" fillId="0" borderId="0" xfId="4" quotePrefix="1" applyNumberFormat="1" applyFont="1" applyAlignment="1">
      <alignment horizontal="left"/>
    </xf>
    <xf numFmtId="0" fontId="28" fillId="0" borderId="0" xfId="4" quotePrefix="1" applyNumberFormat="1" applyFont="1" applyAlignment="1">
      <alignment horizontal="left"/>
    </xf>
    <xf numFmtId="0" fontId="18" fillId="0" borderId="0" xfId="0" quotePrefix="1" applyFont="1" applyAlignment="1">
      <alignment horizontal="left"/>
    </xf>
    <xf numFmtId="0" fontId="1" fillId="0" borderId="4" xfId="0" quotePrefix="1" applyFont="1" applyBorder="1" applyAlignment="1">
      <alignment horizontal="center"/>
    </xf>
    <xf numFmtId="0" fontId="0" fillId="0" borderId="0" xfId="0" quotePrefix="1" applyAlignment="1">
      <alignment horizontal="left" wrapText="1"/>
    </xf>
    <xf numFmtId="0" fontId="1" fillId="0" borderId="0" xfId="0" applyFont="1" applyAlignment="1">
      <alignment horizontal="center" wrapText="1"/>
    </xf>
    <xf numFmtId="0" fontId="1" fillId="0" borderId="0" xfId="0" applyFont="1" applyAlignment="1">
      <alignment wrapText="1"/>
    </xf>
    <xf numFmtId="0" fontId="0" fillId="0" borderId="0" xfId="0" applyFont="1" applyAlignment="1">
      <alignment wrapText="1"/>
    </xf>
    <xf numFmtId="0" fontId="1" fillId="4" borderId="0" xfId="1" applyFont="1" applyFill="1" applyAlignment="1">
      <alignment wrapText="1"/>
    </xf>
    <xf numFmtId="0" fontId="1" fillId="4" borderId="0" xfId="0" applyFont="1" applyFill="1" applyAlignment="1">
      <alignment wrapText="1"/>
    </xf>
    <xf numFmtId="0" fontId="4" fillId="0" borderId="0" xfId="0" applyFont="1" applyAlignment="1">
      <alignment horizontal="right"/>
    </xf>
    <xf numFmtId="0" fontId="1" fillId="0" borderId="0" xfId="0" quotePrefix="1" applyFont="1" applyAlignment="1">
      <alignment horizontal="left"/>
    </xf>
    <xf numFmtId="0" fontId="22" fillId="0" borderId="1" xfId="0" applyFont="1" applyFill="1" applyBorder="1" applyAlignment="1">
      <alignment wrapText="1"/>
    </xf>
    <xf numFmtId="0" fontId="22" fillId="0" borderId="3" xfId="0" applyFont="1" applyFill="1" applyBorder="1" applyAlignment="1">
      <alignment wrapText="1"/>
    </xf>
    <xf numFmtId="0" fontId="27" fillId="0" borderId="1" xfId="0" quotePrefix="1" applyFont="1" applyBorder="1" applyAlignment="1">
      <alignment horizontal="left" wrapText="1"/>
    </xf>
    <xf numFmtId="0" fontId="25" fillId="0" borderId="0" xfId="0" applyFont="1" applyAlignment="1">
      <alignment wrapText="1"/>
    </xf>
    <xf numFmtId="0" fontId="23" fillId="2" borderId="1" xfId="0" applyFont="1" applyFill="1" applyBorder="1" applyAlignment="1" applyProtection="1">
      <alignment horizontal="center" wrapText="1"/>
      <protection locked="0"/>
    </xf>
    <xf numFmtId="0" fontId="5" fillId="0" borderId="0" xfId="2" applyNumberFormat="1" applyFont="1" applyAlignment="1">
      <alignment horizontal="right"/>
    </xf>
    <xf numFmtId="0" fontId="17" fillId="3" borderId="0" xfId="0" applyFont="1" applyFill="1" applyBorder="1" applyAlignment="1">
      <alignment horizontal="center" wrapText="1"/>
    </xf>
    <xf numFmtId="0" fontId="27" fillId="0" borderId="0" xfId="0" applyNumberFormat="1" applyFont="1" applyBorder="1" applyAlignment="1">
      <alignment horizontal="center" wrapText="1"/>
    </xf>
    <xf numFmtId="0" fontId="27" fillId="0" borderId="0" xfId="0" quotePrefix="1" applyNumberFormat="1" applyFont="1" applyBorder="1" applyAlignment="1">
      <alignment horizontal="center" wrapText="1"/>
    </xf>
    <xf numFmtId="0" fontId="27" fillId="0" borderId="0" xfId="0" applyNumberFormat="1" applyFont="1" applyBorder="1" applyAlignment="1">
      <alignment horizontal="center" vertical="center" wrapText="1"/>
    </xf>
    <xf numFmtId="0" fontId="25" fillId="0" borderId="0" xfId="0" applyNumberFormat="1" applyFont="1" applyAlignment="1">
      <alignment horizontal="center" wrapText="1"/>
    </xf>
    <xf numFmtId="0" fontId="25" fillId="0" borderId="0" xfId="0" applyNumberFormat="1" applyFont="1" applyBorder="1" applyAlignment="1">
      <alignment horizontal="center" wrapText="1"/>
    </xf>
    <xf numFmtId="0" fontId="4" fillId="2" borderId="0" xfId="0" applyFont="1" applyFill="1"/>
    <xf numFmtId="0" fontId="0" fillId="2" borderId="0" xfId="0" applyFill="1"/>
    <xf numFmtId="0" fontId="7" fillId="0" borderId="0" xfId="0" applyFont="1"/>
    <xf numFmtId="0" fontId="5" fillId="0" borderId="0" xfId="0" applyFont="1"/>
    <xf numFmtId="0" fontId="2" fillId="2" borderId="1" xfId="1" applyFill="1" applyBorder="1" applyAlignment="1" applyProtection="1">
      <alignment horizontal="center"/>
      <protection locked="0"/>
    </xf>
    <xf numFmtId="14" fontId="2" fillId="2" borderId="1" xfId="1" applyNumberFormat="1" applyFill="1" applyBorder="1" applyAlignment="1" applyProtection="1">
      <alignment horizontal="center"/>
      <protection locked="0"/>
    </xf>
    <xf numFmtId="0" fontId="2" fillId="0" borderId="0" xfId="1" applyProtection="1">
      <protection locked="0"/>
    </xf>
    <xf numFmtId="0" fontId="5" fillId="5" borderId="0" xfId="2" applyNumberFormat="1" applyFill="1" applyAlignment="1">
      <alignment horizontal="right"/>
    </xf>
    <xf numFmtId="165" fontId="5" fillId="5" borderId="0" xfId="2" applyNumberFormat="1" applyFill="1" applyAlignment="1"/>
    <xf numFmtId="0" fontId="5" fillId="5" borderId="0" xfId="2" applyNumberFormat="1" applyFill="1" applyAlignment="1"/>
    <xf numFmtId="165" fontId="12" fillId="5" borderId="0" xfId="2" applyNumberFormat="1" applyFont="1" applyFill="1" applyAlignment="1"/>
    <xf numFmtId="0" fontId="5" fillId="5" borderId="0" xfId="2" applyNumberFormat="1" applyFill="1" applyAlignment="1">
      <alignment horizontal="right" vertical="center" wrapText="1"/>
    </xf>
    <xf numFmtId="165" fontId="30" fillId="7" borderId="12" xfId="2" applyNumberFormat="1" applyFont="1" applyFill="1" applyBorder="1" applyAlignment="1">
      <alignment horizontal="center" vertical="center" wrapText="1"/>
    </xf>
    <xf numFmtId="165" fontId="30" fillId="7" borderId="13" xfId="2" applyNumberFormat="1" applyFont="1" applyFill="1" applyBorder="1" applyAlignment="1">
      <alignment horizontal="center" vertical="center" wrapText="1"/>
    </xf>
    <xf numFmtId="164" fontId="30" fillId="7" borderId="14" xfId="2" applyFont="1" applyFill="1" applyBorder="1" applyAlignment="1">
      <alignment horizontal="center" vertical="center" wrapText="1"/>
    </xf>
    <xf numFmtId="0" fontId="5" fillId="5" borderId="0" xfId="2" applyNumberFormat="1" applyFill="1" applyAlignment="1">
      <alignment horizontal="center" vertical="center" wrapText="1"/>
    </xf>
    <xf numFmtId="0" fontId="9" fillId="5" borderId="0" xfId="2" applyNumberFormat="1" applyFont="1" applyFill="1" applyAlignment="1">
      <alignment horizontal="right"/>
    </xf>
    <xf numFmtId="165" fontId="9" fillId="8" borderId="5" xfId="2" applyNumberFormat="1" applyFont="1" applyFill="1" applyBorder="1" applyAlignment="1">
      <alignment horizontal="center"/>
    </xf>
    <xf numFmtId="165" fontId="9" fillId="8" borderId="0" xfId="2" applyNumberFormat="1" applyFont="1" applyFill="1" applyAlignment="1">
      <alignment horizontal="center"/>
    </xf>
    <xf numFmtId="0" fontId="9" fillId="8" borderId="15" xfId="2" applyNumberFormat="1" applyFont="1" applyFill="1" applyBorder="1" applyAlignment="1">
      <alignment horizontal="center"/>
    </xf>
    <xf numFmtId="0" fontId="9" fillId="5" borderId="0" xfId="2" applyNumberFormat="1" applyFont="1" applyFill="1" applyAlignment="1"/>
    <xf numFmtId="165" fontId="9" fillId="8" borderId="16" xfId="2" applyNumberFormat="1" applyFont="1" applyFill="1" applyBorder="1" applyAlignment="1">
      <alignment horizontal="center"/>
    </xf>
    <xf numFmtId="165" fontId="9" fillId="8" borderId="17" xfId="2" applyNumberFormat="1" applyFont="1" applyFill="1" applyBorder="1" applyAlignment="1">
      <alignment horizontal="center"/>
    </xf>
    <xf numFmtId="0" fontId="9" fillId="8" borderId="18" xfId="2" applyNumberFormat="1" applyFont="1" applyFill="1" applyBorder="1" applyAlignment="1">
      <alignment horizontal="center"/>
    </xf>
    <xf numFmtId="165" fontId="5" fillId="5" borderId="6" xfId="2" applyNumberFormat="1" applyFill="1" applyBorder="1" applyAlignment="1">
      <alignment horizontal="center"/>
    </xf>
    <xf numFmtId="165" fontId="5" fillId="5" borderId="0" xfId="2" applyNumberFormat="1" applyFill="1" applyAlignment="1">
      <alignment horizontal="center"/>
    </xf>
    <xf numFmtId="0" fontId="5" fillId="5" borderId="19" xfId="2" applyNumberFormat="1" applyFill="1" applyBorder="1" applyAlignment="1">
      <alignment horizontal="center"/>
    </xf>
    <xf numFmtId="0" fontId="5" fillId="5" borderId="6" xfId="2" applyNumberFormat="1" applyFill="1" applyBorder="1" applyAlignment="1">
      <alignment horizontal="center"/>
    </xf>
    <xf numFmtId="0" fontId="5" fillId="5" borderId="0" xfId="2" applyNumberFormat="1" applyFill="1" applyAlignment="1">
      <alignment horizontal="center"/>
    </xf>
    <xf numFmtId="164" fontId="18" fillId="5" borderId="0" xfId="2" applyFont="1" applyFill="1" applyAlignment="1"/>
    <xf numFmtId="164" fontId="5" fillId="5" borderId="0" xfId="2" applyFill="1" applyAlignment="1">
      <alignment wrapText="1"/>
    </xf>
    <xf numFmtId="164" fontId="5" fillId="5" borderId="0" xfId="2" applyFill="1" applyAlignment="1"/>
    <xf numFmtId="164" fontId="20" fillId="5" borderId="0" xfId="2" applyFont="1" applyFill="1" applyAlignment="1">
      <alignment horizontal="left"/>
    </xf>
    <xf numFmtId="164" fontId="5" fillId="5" borderId="0" xfId="2" applyFill="1" applyAlignment="1">
      <alignment horizontal="center"/>
    </xf>
    <xf numFmtId="164" fontId="21" fillId="5" borderId="0" xfId="2" applyFont="1" applyFill="1" applyAlignment="1">
      <alignment horizontal="left"/>
    </xf>
    <xf numFmtId="164" fontId="30" fillId="7" borderId="28" xfId="2" applyFont="1" applyFill="1" applyBorder="1" applyAlignment="1">
      <alignment horizontal="center" vertical="center" wrapText="1"/>
    </xf>
    <xf numFmtId="0" fontId="9" fillId="8" borderId="31" xfId="2" applyNumberFormat="1" applyFont="1" applyFill="1" applyBorder="1" applyAlignment="1">
      <alignment horizontal="center"/>
    </xf>
    <xf numFmtId="14" fontId="9" fillId="8" borderId="17" xfId="2" applyNumberFormat="1" applyFont="1" applyFill="1" applyBorder="1" applyAlignment="1">
      <alignment horizontal="center"/>
    </xf>
    <xf numFmtId="0" fontId="9" fillId="8" borderId="17" xfId="2" applyNumberFormat="1" applyFont="1" applyFill="1" applyBorder="1" applyAlignment="1">
      <alignment horizontal="center"/>
    </xf>
    <xf numFmtId="0" fontId="9" fillId="8" borderId="32" xfId="2" applyNumberFormat="1" applyFont="1" applyFill="1" applyBorder="1" applyAlignment="1">
      <alignment horizontal="center"/>
    </xf>
    <xf numFmtId="0" fontId="5" fillId="5" borderId="0" xfId="2" applyNumberFormat="1" applyFill="1" applyAlignment="1" applyProtection="1">
      <protection locked="0"/>
    </xf>
    <xf numFmtId="165" fontId="30" fillId="7" borderId="12" xfId="2" applyNumberFormat="1" applyFont="1" applyFill="1" applyBorder="1" applyAlignment="1" applyProtection="1">
      <alignment horizontal="center" vertical="center" wrapText="1"/>
      <protection locked="0"/>
    </xf>
    <xf numFmtId="165" fontId="30" fillId="7" borderId="13" xfId="2" applyNumberFormat="1" applyFont="1" applyFill="1" applyBorder="1" applyAlignment="1" applyProtection="1">
      <alignment horizontal="center" vertical="center" wrapText="1"/>
      <protection locked="0"/>
    </xf>
    <xf numFmtId="164" fontId="30" fillId="7" borderId="14" xfId="2" applyFont="1" applyFill="1" applyBorder="1" applyAlignment="1" applyProtection="1">
      <alignment horizontal="center" vertical="center" wrapText="1"/>
      <protection locked="0"/>
    </xf>
    <xf numFmtId="165" fontId="9" fillId="8" borderId="5" xfId="2" applyNumberFormat="1" applyFont="1" applyFill="1" applyBorder="1" applyAlignment="1" applyProtection="1">
      <alignment horizontal="center"/>
      <protection locked="0"/>
    </xf>
    <xf numFmtId="165" fontId="9" fillId="8" borderId="0" xfId="2" applyNumberFormat="1" applyFont="1" applyFill="1" applyAlignment="1" applyProtection="1">
      <alignment horizontal="center"/>
      <protection locked="0"/>
    </xf>
    <xf numFmtId="0" fontId="9" fillId="8" borderId="15" xfId="2" applyNumberFormat="1" applyFont="1" applyFill="1" applyBorder="1" applyAlignment="1" applyProtection="1">
      <alignment horizontal="center"/>
      <protection locked="0"/>
    </xf>
    <xf numFmtId="165" fontId="9" fillId="8" borderId="16" xfId="2" applyNumberFormat="1" applyFont="1" applyFill="1" applyBorder="1" applyAlignment="1" applyProtection="1">
      <alignment horizontal="center"/>
      <protection locked="0"/>
    </xf>
    <xf numFmtId="165" fontId="9" fillId="8" borderId="17" xfId="2" applyNumberFormat="1" applyFont="1" applyFill="1" applyBorder="1" applyAlignment="1" applyProtection="1">
      <alignment horizontal="center"/>
      <protection locked="0"/>
    </xf>
    <xf numFmtId="0" fontId="9" fillId="8" borderId="18" xfId="2" applyNumberFormat="1" applyFont="1" applyFill="1" applyBorder="1" applyAlignment="1" applyProtection="1">
      <alignment horizontal="center"/>
      <protection locked="0"/>
    </xf>
    <xf numFmtId="0" fontId="5" fillId="5" borderId="6" xfId="2" applyNumberFormat="1" applyFill="1" applyBorder="1" applyAlignment="1" applyProtection="1">
      <alignment horizontal="center"/>
      <protection locked="0"/>
    </xf>
    <xf numFmtId="0" fontId="5" fillId="5" borderId="0" xfId="2" applyNumberFormat="1" applyFill="1" applyAlignment="1" applyProtection="1">
      <alignment horizontal="center"/>
      <protection locked="0"/>
    </xf>
    <xf numFmtId="0" fontId="5" fillId="5" borderId="19" xfId="2" applyNumberFormat="1" applyFill="1" applyBorder="1" applyAlignment="1" applyProtection="1">
      <alignment horizontal="center"/>
      <protection locked="0"/>
    </xf>
    <xf numFmtId="0" fontId="5" fillId="2" borderId="22" xfId="2" applyNumberFormat="1" applyFill="1" applyBorder="1" applyAlignment="1" applyProtection="1">
      <alignment horizontal="center"/>
      <protection locked="0"/>
    </xf>
    <xf numFmtId="0" fontId="5" fillId="2" borderId="25" xfId="2" applyNumberFormat="1" applyFill="1" applyBorder="1" applyAlignment="1" applyProtection="1">
      <alignment horizontal="center"/>
      <protection locked="0"/>
    </xf>
    <xf numFmtId="0" fontId="5" fillId="2" borderId="24" xfId="2" applyNumberFormat="1" applyFill="1" applyBorder="1" applyAlignment="1" applyProtection="1">
      <protection locked="0"/>
    </xf>
    <xf numFmtId="0" fontId="5" fillId="2" borderId="25" xfId="2" applyNumberFormat="1" applyFill="1" applyBorder="1" applyAlignment="1" applyProtection="1">
      <protection locked="0"/>
    </xf>
    <xf numFmtId="0" fontId="32" fillId="5" borderId="0" xfId="2" applyNumberFormat="1" applyFont="1" applyFill="1" applyAlignment="1">
      <alignment horizontal="center" vertical="center" wrapText="1"/>
    </xf>
    <xf numFmtId="0" fontId="32" fillId="7" borderId="27" xfId="2" applyNumberFormat="1" applyFont="1" applyFill="1" applyBorder="1" applyAlignment="1">
      <alignment horizontal="center" vertical="center" wrapText="1"/>
    </xf>
    <xf numFmtId="0" fontId="32" fillId="7" borderId="28" xfId="2" applyNumberFormat="1" applyFont="1" applyFill="1" applyBorder="1" applyAlignment="1">
      <alignment horizontal="center" vertical="center" wrapText="1"/>
    </xf>
    <xf numFmtId="0" fontId="32" fillId="7" borderId="38" xfId="2" applyNumberFormat="1" applyFont="1" applyFill="1" applyBorder="1" applyAlignment="1">
      <alignment horizontal="center" vertical="center" wrapText="1"/>
    </xf>
    <xf numFmtId="0" fontId="32" fillId="7" borderId="30" xfId="2" applyNumberFormat="1" applyFont="1" applyFill="1" applyBorder="1" applyAlignment="1">
      <alignment horizontal="center" vertical="center" wrapText="1"/>
    </xf>
    <xf numFmtId="0" fontId="32" fillId="9" borderId="28" xfId="2" applyNumberFormat="1" applyFont="1" applyFill="1" applyBorder="1" applyAlignment="1">
      <alignment horizontal="center" vertical="center" wrapText="1"/>
    </xf>
    <xf numFmtId="0" fontId="32" fillId="9" borderId="29" xfId="2" applyNumberFormat="1" applyFont="1" applyFill="1" applyBorder="1" applyAlignment="1">
      <alignment horizontal="center" vertical="center" wrapText="1"/>
    </xf>
    <xf numFmtId="0" fontId="9" fillId="8" borderId="39" xfId="2" applyNumberFormat="1" applyFont="1" applyFill="1" applyBorder="1" applyAlignment="1">
      <alignment horizontal="center"/>
    </xf>
    <xf numFmtId="18" fontId="9" fillId="8" borderId="17" xfId="2" applyNumberFormat="1" applyFont="1" applyFill="1" applyBorder="1" applyAlignment="1">
      <alignment horizontal="center"/>
    </xf>
    <xf numFmtId="0" fontId="32" fillId="5" borderId="0" xfId="2" applyNumberFormat="1" applyFont="1" applyFill="1" applyAlignment="1"/>
    <xf numFmtId="0" fontId="5" fillId="5" borderId="2" xfId="2" applyNumberFormat="1" applyFill="1" applyBorder="1" applyAlignment="1"/>
    <xf numFmtId="0" fontId="5" fillId="5" borderId="33" xfId="2" applyNumberFormat="1" applyFill="1" applyBorder="1" applyAlignment="1"/>
    <xf numFmtId="0" fontId="5" fillId="5" borderId="0" xfId="2" applyNumberFormat="1" applyFill="1" applyBorder="1" applyAlignment="1"/>
    <xf numFmtId="0" fontId="5" fillId="5" borderId="0" xfId="2" applyNumberFormat="1" applyFill="1" applyBorder="1" applyAlignment="1">
      <alignment horizontal="center"/>
    </xf>
    <xf numFmtId="0" fontId="14" fillId="0" borderId="0" xfId="0" applyFont="1"/>
    <xf numFmtId="0" fontId="0" fillId="0" borderId="0" xfId="0" applyAlignment="1">
      <alignment shrinkToFit="1"/>
    </xf>
    <xf numFmtId="165" fontId="13" fillId="5" borderId="0" xfId="2" applyNumberFormat="1" applyFont="1" applyFill="1" applyAlignment="1"/>
    <xf numFmtId="0" fontId="15" fillId="0" borderId="0" xfId="4" applyNumberFormat="1" applyFont="1" applyAlignment="1"/>
    <xf numFmtId="0" fontId="9" fillId="0" borderId="40" xfId="4" applyNumberFormat="1" applyFont="1" applyBorder="1" applyAlignment="1"/>
    <xf numFmtId="0" fontId="9" fillId="0" borderId="41" xfId="4" applyNumberFormat="1" applyFont="1" applyBorder="1" applyAlignment="1"/>
    <xf numFmtId="0" fontId="5" fillId="0" borderId="42" xfId="4" applyNumberFormat="1" applyFont="1" applyBorder="1" applyAlignment="1"/>
    <xf numFmtId="0" fontId="5" fillId="0" borderId="43" xfId="4" applyNumberFormat="1" applyFont="1" applyBorder="1" applyAlignment="1"/>
    <xf numFmtId="0" fontId="5" fillId="0" borderId="44" xfId="4" applyNumberFormat="1" applyFont="1" applyBorder="1" applyAlignment="1"/>
    <xf numFmtId="0" fontId="5" fillId="0" borderId="45" xfId="4" applyNumberFormat="1" applyFont="1" applyBorder="1" applyAlignment="1"/>
    <xf numFmtId="0" fontId="5" fillId="2" borderId="34" xfId="2" applyNumberFormat="1" applyFill="1" applyBorder="1" applyAlignment="1" applyProtection="1">
      <protection locked="0"/>
    </xf>
    <xf numFmtId="0" fontId="5" fillId="2" borderId="21" xfId="2" applyNumberFormat="1" applyFill="1" applyBorder="1" applyAlignment="1" applyProtection="1">
      <protection locked="0"/>
    </xf>
    <xf numFmtId="0" fontId="5" fillId="2" borderId="36" xfId="2" applyNumberFormat="1" applyFill="1" applyBorder="1" applyAlignment="1" applyProtection="1">
      <protection locked="0"/>
    </xf>
    <xf numFmtId="14" fontId="5" fillId="2" borderId="21" xfId="2" applyNumberFormat="1" applyFill="1" applyBorder="1" applyAlignment="1" applyProtection="1"/>
    <xf numFmtId="0" fontId="5" fillId="10" borderId="21" xfId="2" applyNumberFormat="1" applyFill="1" applyBorder="1" applyAlignment="1" applyProtection="1">
      <protection locked="0"/>
    </xf>
    <xf numFmtId="0" fontId="5" fillId="10" borderId="35" xfId="2" applyNumberFormat="1" applyFill="1" applyBorder="1" applyAlignment="1" applyProtection="1">
      <protection locked="0"/>
    </xf>
    <xf numFmtId="0" fontId="5" fillId="10" borderId="24" xfId="2" applyNumberFormat="1" applyFill="1" applyBorder="1" applyAlignment="1" applyProtection="1">
      <protection locked="0"/>
    </xf>
    <xf numFmtId="0" fontId="5" fillId="10" borderId="37" xfId="2" applyNumberFormat="1" applyFill="1" applyBorder="1" applyAlignment="1" applyProtection="1">
      <protection locked="0"/>
    </xf>
    <xf numFmtId="0" fontId="15" fillId="0" borderId="0" xfId="4" applyNumberFormat="1" applyFont="1" applyAlignment="1"/>
    <xf numFmtId="0" fontId="29" fillId="0" borderId="1" xfId="6" quotePrefix="1" applyFont="1" applyBorder="1" applyAlignment="1">
      <alignment horizontal="left" vertical="center" wrapText="1"/>
    </xf>
    <xf numFmtId="0" fontId="5" fillId="0" borderId="46" xfId="4" applyNumberFormat="1" applyFont="1" applyBorder="1" applyAlignment="1"/>
    <xf numFmtId="0" fontId="5" fillId="0" borderId="47" xfId="4" applyNumberFormat="1" applyFont="1" applyBorder="1" applyAlignment="1"/>
    <xf numFmtId="0" fontId="34" fillId="0" borderId="0" xfId="1" applyFont="1" applyProtection="1"/>
    <xf numFmtId="0" fontId="2" fillId="0" borderId="0" xfId="1" applyProtection="1"/>
    <xf numFmtId="0" fontId="3" fillId="0" borderId="0" xfId="1" applyFont="1" applyProtection="1"/>
    <xf numFmtId="0" fontId="4" fillId="0" borderId="0" xfId="1" applyFont="1" applyProtection="1"/>
    <xf numFmtId="0" fontId="2" fillId="0" borderId="0" xfId="1" quotePrefix="1" applyAlignment="1" applyProtection="1">
      <alignment horizontal="left"/>
    </xf>
    <xf numFmtId="0" fontId="4" fillId="0" borderId="0" xfId="0" applyFont="1" applyProtection="1"/>
    <xf numFmtId="0" fontId="0" fillId="0" borderId="0" xfId="0" applyAlignment="1" applyProtection="1">
      <alignment wrapText="1"/>
    </xf>
    <xf numFmtId="166" fontId="5" fillId="0" borderId="20" xfId="2" applyNumberFormat="1" applyFill="1" applyBorder="1" applyAlignment="1">
      <alignment horizontal="center"/>
    </xf>
    <xf numFmtId="166" fontId="5" fillId="0" borderId="21" xfId="2" applyNumberFormat="1" applyFill="1" applyBorder="1" applyAlignment="1">
      <alignment horizontal="center"/>
    </xf>
    <xf numFmtId="166" fontId="5" fillId="0" borderId="23" xfId="2" applyNumberFormat="1" applyFill="1" applyBorder="1" applyAlignment="1">
      <alignment horizontal="center"/>
    </xf>
    <xf numFmtId="166" fontId="5" fillId="0" borderId="24" xfId="2" applyNumberFormat="1" applyFill="1" applyBorder="1" applyAlignment="1">
      <alignment horizontal="center"/>
    </xf>
    <xf numFmtId="165" fontId="5" fillId="0" borderId="20" xfId="2" applyNumberFormat="1" applyFill="1" applyBorder="1" applyAlignment="1">
      <alignment horizontal="center"/>
    </xf>
    <xf numFmtId="164" fontId="18" fillId="5" borderId="0" xfId="2" applyFont="1" applyFill="1" applyAlignment="1" applyProtection="1"/>
    <xf numFmtId="164" fontId="21" fillId="5" borderId="0" xfId="2" applyFont="1" applyFill="1" applyAlignment="1" applyProtection="1">
      <alignment horizontal="left"/>
    </xf>
    <xf numFmtId="164" fontId="5" fillId="5" borderId="1" xfId="2" applyFill="1" applyBorder="1" applyAlignment="1" applyProtection="1">
      <alignment horizontal="center" wrapText="1"/>
    </xf>
    <xf numFmtId="164" fontId="5" fillId="5" borderId="0" xfId="2" applyFill="1" applyAlignment="1" applyProtection="1"/>
    <xf numFmtId="164" fontId="5" fillId="5" borderId="0" xfId="2" applyFill="1" applyAlignment="1" applyProtection="1">
      <alignment wrapText="1"/>
    </xf>
    <xf numFmtId="164" fontId="22" fillId="0" borderId="0" xfId="2" applyFont="1" applyAlignment="1" applyProtection="1">
      <alignment horizontal="center" wrapText="1"/>
    </xf>
    <xf numFmtId="0" fontId="2" fillId="0" borderId="1" xfId="1" applyFill="1" applyBorder="1" applyAlignment="1" applyProtection="1">
      <alignment horizontal="center"/>
    </xf>
    <xf numFmtId="0" fontId="0" fillId="0" borderId="0" xfId="1" applyFont="1" applyProtection="1"/>
    <xf numFmtId="0" fontId="0" fillId="0" borderId="0" xfId="0" quotePrefix="1" applyAlignment="1" applyProtection="1">
      <alignment horizontal="left" wrapText="1"/>
    </xf>
    <xf numFmtId="0" fontId="1" fillId="0" borderId="0" xfId="0" applyFont="1" applyProtection="1"/>
    <xf numFmtId="9" fontId="23" fillId="2" borderId="1" xfId="5" applyFont="1" applyFill="1" applyBorder="1" applyAlignment="1" applyProtection="1">
      <alignment horizontal="center" wrapText="1"/>
      <protection locked="0"/>
    </xf>
    <xf numFmtId="165" fontId="5" fillId="2" borderId="23" xfId="2" applyNumberFormat="1" applyFill="1" applyBorder="1" applyAlignment="1" applyProtection="1">
      <alignment horizontal="center"/>
      <protection locked="0"/>
    </xf>
    <xf numFmtId="165" fontId="5" fillId="2" borderId="24" xfId="2" applyNumberFormat="1" applyFill="1" applyBorder="1" applyAlignment="1" applyProtection="1">
      <alignment horizontal="center"/>
      <protection locked="0"/>
    </xf>
    <xf numFmtId="166" fontId="5" fillId="2" borderId="23" xfId="2" applyNumberFormat="1" applyFill="1" applyBorder="1" applyAlignment="1" applyProtection="1">
      <alignment horizontal="center"/>
      <protection locked="0"/>
    </xf>
    <xf numFmtId="166" fontId="5" fillId="2" borderId="24" xfId="2" applyNumberFormat="1" applyFill="1" applyBorder="1" applyAlignment="1" applyProtection="1">
      <alignment horizontal="center"/>
      <protection locked="0"/>
    </xf>
    <xf numFmtId="0" fontId="5" fillId="2" borderId="23" xfId="2" applyNumberFormat="1" applyFill="1" applyBorder="1" applyAlignment="1" applyProtection="1">
      <protection locked="0"/>
    </xf>
    <xf numFmtId="0" fontId="15" fillId="0" borderId="0" xfId="4" quotePrefix="1" applyNumberFormat="1" applyFont="1" applyAlignment="1"/>
    <xf numFmtId="0" fontId="15" fillId="0" borderId="0" xfId="4" applyNumberFormat="1" applyFont="1" applyAlignment="1"/>
    <xf numFmtId="0" fontId="14" fillId="0" borderId="0" xfId="4" quotePrefix="1" applyNumberFormat="1" applyFont="1" applyAlignment="1">
      <alignment horizontal="left"/>
    </xf>
    <xf numFmtId="0" fontId="12" fillId="0" borderId="0" xfId="4" quotePrefix="1" applyNumberFormat="1" applyFont="1" applyBorder="1" applyAlignment="1">
      <alignment horizontal="left" vertical="center"/>
    </xf>
    <xf numFmtId="0" fontId="15" fillId="0" borderId="0" xfId="0" quotePrefix="1" applyFont="1"/>
    <xf numFmtId="0" fontId="36" fillId="0" borderId="0" xfId="3" quotePrefix="1" applyFont="1" applyAlignment="1" applyProtection="1">
      <alignment horizontal="left"/>
    </xf>
    <xf numFmtId="0" fontId="36" fillId="0" borderId="0" xfId="3" quotePrefix="1" applyFont="1" applyAlignment="1" applyProtection="1"/>
    <xf numFmtId="0" fontId="15" fillId="0" borderId="0" xfId="4" quotePrefix="1" applyNumberFormat="1" applyFont="1" applyAlignment="1">
      <alignment horizontal="left"/>
    </xf>
    <xf numFmtId="0" fontId="13" fillId="7" borderId="9" xfId="2" applyNumberFormat="1" applyFont="1" applyFill="1" applyBorder="1" applyAlignment="1">
      <alignment horizontal="center"/>
    </xf>
    <xf numFmtId="0" fontId="13" fillId="7" borderId="10" xfId="2" applyNumberFormat="1" applyFont="1" applyFill="1" applyBorder="1" applyAlignment="1">
      <alignment horizontal="center"/>
    </xf>
    <xf numFmtId="0" fontId="13" fillId="7" borderId="11" xfId="2" applyNumberFormat="1" applyFont="1" applyFill="1" applyBorder="1" applyAlignment="1">
      <alignment horizontal="center"/>
    </xf>
    <xf numFmtId="164" fontId="22" fillId="0" borderId="1" xfId="2" applyFont="1" applyFill="1" applyBorder="1" applyAlignment="1">
      <alignment horizontal="center" wrapText="1"/>
    </xf>
    <xf numFmtId="165" fontId="14" fillId="6" borderId="7" xfId="2" applyNumberFormat="1" applyFont="1" applyFill="1" applyBorder="1" applyAlignment="1">
      <alignment horizontal="left" vertical="center" wrapText="1"/>
    </xf>
    <xf numFmtId="165" fontId="14" fillId="6" borderId="8" xfId="2" applyNumberFormat="1" applyFont="1" applyFill="1" applyBorder="1" applyAlignment="1">
      <alignment horizontal="left" vertical="center" wrapText="1"/>
    </xf>
    <xf numFmtId="165" fontId="14" fillId="6" borderId="26" xfId="2" applyNumberFormat="1" applyFont="1" applyFill="1" applyBorder="1" applyAlignment="1">
      <alignment horizontal="left" vertical="center" wrapText="1"/>
    </xf>
    <xf numFmtId="0" fontId="13" fillId="7" borderId="9" xfId="2" applyNumberFormat="1" applyFont="1" applyFill="1" applyBorder="1" applyAlignment="1" applyProtection="1">
      <alignment horizontal="center"/>
      <protection locked="0"/>
    </xf>
    <xf numFmtId="0" fontId="13" fillId="7" borderId="10" xfId="2" applyNumberFormat="1" applyFont="1" applyFill="1" applyBorder="1" applyAlignment="1" applyProtection="1">
      <alignment horizontal="center"/>
      <protection locked="0"/>
    </xf>
    <xf numFmtId="0" fontId="13" fillId="7" borderId="11" xfId="2" applyNumberFormat="1" applyFont="1" applyFill="1" applyBorder="1" applyAlignment="1" applyProtection="1">
      <alignment horizontal="center"/>
      <protection locked="0"/>
    </xf>
    <xf numFmtId="165" fontId="14" fillId="6" borderId="2" xfId="2" applyNumberFormat="1" applyFont="1" applyFill="1" applyBorder="1" applyAlignment="1">
      <alignment horizontal="left" vertical="center" wrapText="1"/>
    </xf>
    <xf numFmtId="165" fontId="14" fillId="6" borderId="0" xfId="2" applyNumberFormat="1" applyFont="1" applyFill="1" applyBorder="1" applyAlignment="1">
      <alignment horizontal="left" vertical="center" wrapText="1"/>
    </xf>
    <xf numFmtId="0" fontId="14" fillId="6" borderId="7" xfId="2" applyNumberFormat="1" applyFont="1" applyFill="1" applyBorder="1" applyAlignment="1" applyProtection="1">
      <alignment vertical="center" wrapText="1"/>
      <protection locked="0"/>
    </xf>
    <xf numFmtId="0" fontId="14" fillId="6" borderId="8" xfId="2" applyNumberFormat="1" applyFont="1" applyFill="1" applyBorder="1" applyAlignment="1" applyProtection="1">
      <alignment vertical="center" wrapText="1"/>
      <protection locked="0"/>
    </xf>
    <xf numFmtId="0" fontId="14" fillId="6" borderId="26" xfId="2" applyNumberFormat="1" applyFont="1" applyFill="1" applyBorder="1" applyAlignment="1" applyProtection="1">
      <alignment vertical="center" wrapText="1"/>
      <protection locked="0"/>
    </xf>
    <xf numFmtId="0" fontId="14" fillId="6" borderId="7" xfId="2" applyNumberFormat="1" applyFont="1" applyFill="1" applyBorder="1" applyAlignment="1">
      <alignment vertical="center" wrapText="1"/>
    </xf>
    <xf numFmtId="0" fontId="14" fillId="6" borderId="8" xfId="2" applyNumberFormat="1" applyFont="1" applyFill="1" applyBorder="1" applyAlignment="1">
      <alignment vertical="center"/>
    </xf>
  </cellXfs>
  <cellStyles count="7">
    <cellStyle name="Hyperlink" xfId="3" builtinId="8"/>
    <cellStyle name="Hyperlink 2" xfId="6" xr:uid="{5AE99962-B7A7-41B7-AFB2-468C208AD55F}"/>
    <cellStyle name="Normal" xfId="0" builtinId="0"/>
    <cellStyle name="Normal 2" xfId="2" xr:uid="{CAFD0698-13A8-4695-8FA6-E3A5AC1BA871}"/>
    <cellStyle name="Normal 3" xfId="1" xr:uid="{5EC15200-3286-473F-8ACC-78EDF6D13168}"/>
    <cellStyle name="Normal 4" xfId="4" xr:uid="{7BBA7175-C2CB-4992-9DCC-64C7B01ED80E}"/>
    <cellStyle name="Percent" xfId="5" builtinId="5"/>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18142</xdr:rowOff>
    </xdr:from>
    <xdr:to>
      <xdr:col>4</xdr:col>
      <xdr:colOff>17992</xdr:colOff>
      <xdr:row>14</xdr:row>
      <xdr:rowOff>119531</xdr:rowOff>
    </xdr:to>
    <xdr:sp macro="" textlink="">
      <xdr:nvSpPr>
        <xdr:cNvPr id="8" name="TextBox 2">
          <a:extLst>
            <a:ext uri="{FF2B5EF4-FFF2-40B4-BE49-F238E27FC236}">
              <a16:creationId xmlns:a16="http://schemas.microsoft.com/office/drawing/2014/main" id="{5A4F3B29-0A59-4F37-B4A4-1F0048EC0DAD}"/>
            </a:ext>
          </a:extLst>
        </xdr:cNvPr>
        <xdr:cNvSpPr txBox="1"/>
      </xdr:nvSpPr>
      <xdr:spPr>
        <a:xfrm>
          <a:off x="0" y="1224642"/>
          <a:ext cx="11175849" cy="15528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solidFill>
                <a:schemeClr val="dk1"/>
              </a:solidFill>
              <a:effectLst/>
              <a:latin typeface="+mn-lt"/>
              <a:ea typeface="+mn-ea"/>
              <a:cs typeface="+mn-cs"/>
            </a:rPr>
            <a:t>General Instructions</a:t>
          </a:r>
        </a:p>
        <a:p>
          <a:r>
            <a:rPr lang="en-US" sz="1100">
              <a:solidFill>
                <a:schemeClr val="dk1"/>
              </a:solidFill>
              <a:effectLst/>
              <a:latin typeface="+mn-lt"/>
              <a:ea typeface="+mn-ea"/>
              <a:cs typeface="+mn-cs"/>
            </a:rPr>
            <a:t>Consistent</a:t>
          </a:r>
          <a:r>
            <a:rPr lang="en-US" sz="1100" baseline="0">
              <a:solidFill>
                <a:schemeClr val="dk1"/>
              </a:solidFill>
              <a:effectLst/>
              <a:latin typeface="+mn-lt"/>
              <a:ea typeface="+mn-ea"/>
              <a:cs typeface="+mn-cs"/>
            </a:rPr>
            <a:t> with </a:t>
          </a:r>
          <a:r>
            <a:rPr lang="en-US" sz="1100" baseline="0">
              <a:solidFill>
                <a:sysClr val="windowText" lastClr="000000"/>
              </a:solidFill>
              <a:effectLst/>
              <a:latin typeface="+mn-lt"/>
              <a:ea typeface="+mn-ea"/>
              <a:cs typeface="+mn-cs"/>
            </a:rPr>
            <a:t>Section 4 </a:t>
          </a:r>
          <a:r>
            <a:rPr lang="en-US" sz="1100" baseline="0">
              <a:solidFill>
                <a:schemeClr val="dk1"/>
              </a:solidFill>
              <a:effectLst/>
              <a:latin typeface="+mn-lt"/>
              <a:ea typeface="+mn-ea"/>
              <a:cs typeface="+mn-cs"/>
            </a:rPr>
            <a:t>of the RFO Protocol, CPA will evaluate all submissions on a common set of criteria, including both quantitative and qualitative criteria. CPA places significant importance on qualitative criteria; therefore CPA recommends that bidders provide thorough and complete responses to the questions below.  Please note that CPA will validate the accuracy of the submitted responses and will eliminate any submittals that are not responsive or accurate. </a:t>
          </a:r>
        </a:p>
        <a:p>
          <a:endParaRPr lang="en-US" sz="1100" baseline="0">
            <a:solidFill>
              <a:schemeClr val="dk1"/>
            </a:solidFill>
            <a:effectLst/>
            <a:latin typeface="+mn-lt"/>
            <a:ea typeface="+mn-ea"/>
            <a:cs typeface="+mn-cs"/>
          </a:endParaRPr>
        </a:p>
        <a:p>
          <a:r>
            <a:rPr lang="en-US" sz="1100">
              <a:solidFill>
                <a:schemeClr val="dk1"/>
              </a:solidFill>
              <a:effectLst/>
              <a:latin typeface="+mn-lt"/>
              <a:ea typeface="+mn-ea"/>
              <a:cs typeface="+mn-cs"/>
            </a:rPr>
            <a:t>To</a:t>
          </a:r>
          <a:r>
            <a:rPr lang="en-US" sz="1100" baseline="0">
              <a:solidFill>
                <a:schemeClr val="dk1"/>
              </a:solidFill>
              <a:effectLst/>
              <a:latin typeface="+mn-lt"/>
              <a:ea typeface="+mn-ea"/>
              <a:cs typeface="+mn-cs"/>
            </a:rPr>
            <a:t> respond to questions Q4 - Q6 and Q12 - Q14 please follow the instructions in </a:t>
          </a:r>
          <a:r>
            <a:rPr lang="en-US" sz="1100" baseline="0">
              <a:solidFill>
                <a:sysClr val="windowText" lastClr="000000"/>
              </a:solidFill>
              <a:effectLst/>
              <a:latin typeface="+mn-lt"/>
              <a:ea typeface="+mn-ea"/>
              <a:cs typeface="+mn-cs"/>
            </a:rPr>
            <a:t>Exhibit A of the RFO Protocol </a:t>
          </a:r>
          <a:r>
            <a:rPr lang="en-US" sz="1100" baseline="0">
              <a:solidFill>
                <a:schemeClr val="dk1"/>
              </a:solidFill>
              <a:effectLst/>
              <a:latin typeface="+mn-lt"/>
              <a:ea typeface="+mn-ea"/>
              <a:cs typeface="+mn-cs"/>
            </a:rPr>
            <a:t>for accessing the Clean Power Alliance Gallery on Data Basin.</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To respond to questions Q25a - Q29b, please refer to the Workforce Development definitions in Section 4b of the RFO Protocol.</a:t>
          </a: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an49\Ascend%20Analytics\AA%20Consulting%20-%20Documents\CPA\Data%20Templates\CPA%20Clean%20Energy%20RFO%20Offer%20Form_utilitysca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an49\Ascend%20Analytics\CPA%20-%20Documents\Customer%20Folder\Battery%20RFO\Solicitation%20Documents\Offer%20Form%20Template%20-%20Storage%20RFO_unlocked%20for%20reu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nstructions"/>
      <sheetName val="1. Participant &amp; Project Info"/>
      <sheetName val="2. Variable Renewables Template"/>
      <sheetName val="3. Storage Data Template"/>
      <sheetName val="4a. Firm Renewables - Hourly"/>
      <sheetName val="4b. Firm Renewables - Long Term"/>
      <sheetName val="Qualitative Coding"/>
      <sheetName val="Summary"/>
    </sheetNames>
    <sheetDataSet>
      <sheetData sheetId="0">
        <row r="40">
          <cell r="D40" t="str">
            <v>Not a constrained subarea of interest</v>
          </cell>
        </row>
        <row r="41">
          <cell r="D41" t="str">
            <v>El Nido</v>
          </cell>
        </row>
        <row r="42">
          <cell r="D42" t="str">
            <v>Western LA Basin</v>
          </cell>
        </row>
        <row r="43">
          <cell r="D43" t="str">
            <v>Eastern LA Basin</v>
          </cell>
        </row>
        <row r="44">
          <cell r="D44" t="str">
            <v>Vestal</v>
          </cell>
        </row>
        <row r="45">
          <cell r="D45" t="str">
            <v>Santa Clarita</v>
          </cell>
        </row>
        <row r="46">
          <cell r="D46" t="str">
            <v>Moorpark</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es"/>
      <sheetName val="index"/>
      <sheetName val="Instructions"/>
      <sheetName val="1. Participant &amp; Project Info"/>
      <sheetName val="2. Qualitative Assessment"/>
      <sheetName val="3. Development Risk"/>
      <sheetName val="Qualitative &amp; Risk Coding"/>
      <sheetName val="Dev Coding"/>
      <sheetName val="Summary"/>
    </sheetNames>
    <sheetDataSet>
      <sheetData sheetId="0">
        <row r="2">
          <cell r="E2" t="str">
            <v>Yes</v>
          </cell>
        </row>
        <row r="3">
          <cell r="E3" t="str">
            <v>No</v>
          </cell>
        </row>
        <row r="4">
          <cell r="E4" t="str">
            <v>In Process</v>
          </cell>
        </row>
        <row r="10">
          <cell r="B10" t="str">
            <v>&gt;75%</v>
          </cell>
          <cell r="C10" t="str">
            <v>Industrial</v>
          </cell>
        </row>
        <row r="11">
          <cell r="B11" t="str">
            <v>&gt;50%</v>
          </cell>
          <cell r="C11" t="str">
            <v>Commercial</v>
          </cell>
        </row>
        <row r="12">
          <cell r="B12" t="str">
            <v>&gt;25%</v>
          </cell>
          <cell r="C12" t="str">
            <v>Residential</v>
          </cell>
        </row>
        <row r="13">
          <cell r="B13" t="str">
            <v>&gt;0%</v>
          </cell>
          <cell r="C13" t="str">
            <v>Agricultural</v>
          </cell>
        </row>
        <row r="14">
          <cell r="B14">
            <v>0</v>
          </cell>
          <cell r="C14" t="str">
            <v>Other</v>
          </cell>
        </row>
      </sheetData>
      <sheetData sheetId="1">
        <row r="5">
          <cell r="R5" t="str">
            <v>Not yet submitted application for Phase I study or equivalent</v>
          </cell>
        </row>
        <row r="6">
          <cell r="R6" t="str">
            <v>Application Submitted.  Study not yet received or screens not yet passed</v>
          </cell>
        </row>
        <row r="7">
          <cell r="R7" t="str">
            <v>Phase I study or equivalent complete</v>
          </cell>
        </row>
        <row r="8">
          <cell r="R8" t="str">
            <v>Phase II study or equivalent complete</v>
          </cell>
        </row>
        <row r="9">
          <cell r="R9" t="str">
            <v>Fast Track Screens passed</v>
          </cell>
        </row>
        <row r="10">
          <cell r="R10" t="str">
            <v>Independent Screens passed</v>
          </cell>
        </row>
        <row r="11">
          <cell r="R11" t="str">
            <v>Interconnection Agreement (IA) executed</v>
          </cell>
        </row>
        <row r="17">
          <cell r="F17" t="str">
            <v>Chemical: Fuel Cells</v>
          </cell>
        </row>
        <row r="18">
          <cell r="F18" t="str">
            <v>Battery: Flow</v>
          </cell>
        </row>
        <row r="19">
          <cell r="F19" t="str">
            <v>Battery: Lithium Ion</v>
          </cell>
        </row>
        <row r="20">
          <cell r="F20" t="str">
            <v>Battery: NiMH</v>
          </cell>
        </row>
        <row r="21">
          <cell r="F21" t="str">
            <v>Battery: Other</v>
          </cell>
        </row>
        <row r="22">
          <cell r="F22" t="str">
            <v>Mechanical: Compressed Air Energy Storage</v>
          </cell>
        </row>
        <row r="23">
          <cell r="D23" t="str">
            <v>Yes</v>
          </cell>
          <cell r="F23" t="str">
            <v>Mechanical: Flywheels</v>
          </cell>
        </row>
        <row r="24">
          <cell r="D24" t="str">
            <v>No</v>
          </cell>
          <cell r="F24" t="str">
            <v>Mechanical: Pumped Hydro Energy Storage</v>
          </cell>
        </row>
        <row r="25">
          <cell r="F25" t="str">
            <v>Thermal Energy Storage</v>
          </cell>
        </row>
        <row r="26">
          <cell r="F26" t="str">
            <v>Other</v>
          </cell>
        </row>
        <row r="27">
          <cell r="D27" t="str">
            <v>LA Basin</v>
          </cell>
        </row>
        <row r="28">
          <cell r="D28" t="str">
            <v>Big Creek/Ventura</v>
          </cell>
        </row>
        <row r="29">
          <cell r="D29" t="str">
            <v>Kern</v>
          </cell>
        </row>
        <row r="30">
          <cell r="D30" t="str">
            <v>San Diego</v>
          </cell>
        </row>
        <row r="31">
          <cell r="D31" t="str">
            <v>Greater Fresno</v>
          </cell>
        </row>
        <row r="32">
          <cell r="D32" t="str">
            <v>Greater Bay Area</v>
          </cell>
        </row>
        <row r="33">
          <cell r="D33" t="str">
            <v>Stockton</v>
          </cell>
        </row>
        <row r="34">
          <cell r="D34" t="str">
            <v>North Coast/North bay</v>
          </cell>
        </row>
        <row r="35">
          <cell r="D35" t="str">
            <v>Humboldt</v>
          </cell>
        </row>
        <row r="36">
          <cell r="D36" t="str">
            <v>Sierra</v>
          </cell>
        </row>
        <row r="37">
          <cell r="D37" t="str">
            <v>CAISO System</v>
          </cell>
        </row>
        <row r="38">
          <cell r="D38" t="str">
            <v>N/A - Outside CA</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databasin.org/maps/8de8fe621acf45558d288f17b87a4aaf" TargetMode="External"/><Relationship Id="rId7" Type="http://schemas.openxmlformats.org/officeDocument/2006/relationships/drawing" Target="../drawings/drawing1.xml"/><Relationship Id="rId2" Type="http://schemas.openxmlformats.org/officeDocument/2006/relationships/hyperlink" Target="https://databasin.org/datasets/4779759de5f14258877fdf9d84c963dd" TargetMode="External"/><Relationship Id="rId1" Type="http://schemas.openxmlformats.org/officeDocument/2006/relationships/hyperlink" Target="https://databasin.org/datasets/ee97a20b4000415ebf148ab364e7cc1f" TargetMode="External"/><Relationship Id="rId6" Type="http://schemas.openxmlformats.org/officeDocument/2006/relationships/printerSettings" Target="../printerSettings/printerSettings9.bin"/><Relationship Id="rId5" Type="http://schemas.openxmlformats.org/officeDocument/2006/relationships/hyperlink" Target="https://bogi.evs.anl.gov/windmapper/portal/" TargetMode="External"/><Relationship Id="rId4" Type="http://schemas.openxmlformats.org/officeDocument/2006/relationships/hyperlink" Target="https://databasin.org/datasets/59c2b2bbe6e5499abfca5d4e1a5b95c1"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pa-cleanenergy-rfo@ascendanalytics.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4C37A-2DE3-40CD-BC3C-3102F2DF9D6A}">
  <sheetPr codeName="Sheet1"/>
  <dimension ref="A1:N14"/>
  <sheetViews>
    <sheetView zoomScaleNormal="100" workbookViewId="0">
      <selection activeCell="N6" sqref="N6"/>
    </sheetView>
  </sheetViews>
  <sheetFormatPr defaultRowHeight="14.5" x14ac:dyDescent="0.35"/>
  <cols>
    <col min="2" max="2" width="10.1796875" bestFit="1" customWidth="1"/>
    <col min="3" max="3" width="13.54296875" bestFit="1" customWidth="1"/>
    <col min="4" max="4" width="13.54296875" customWidth="1"/>
    <col min="5" max="5" width="13.54296875" bestFit="1" customWidth="1"/>
    <col min="6" max="6" width="13.54296875" customWidth="1"/>
    <col min="7" max="8" width="60.81640625" customWidth="1"/>
    <col min="9" max="9" width="45.54296875" customWidth="1"/>
    <col min="10" max="10" width="35.1796875" customWidth="1"/>
    <col min="11" max="11" width="28.81640625" customWidth="1"/>
    <col min="12" max="12" width="19" bestFit="1" customWidth="1"/>
    <col min="13" max="13" width="29.54296875" customWidth="1"/>
    <col min="14" max="14" width="14.453125" bestFit="1" customWidth="1"/>
  </cols>
  <sheetData>
    <row r="1" spans="1:14" x14ac:dyDescent="0.35">
      <c r="A1" s="49" t="s">
        <v>0</v>
      </c>
      <c r="B1" s="49" t="s">
        <v>1</v>
      </c>
      <c r="C1" s="49" t="s">
        <v>2</v>
      </c>
      <c r="D1" s="68" t="s">
        <v>3</v>
      </c>
      <c r="E1" s="49" t="s">
        <v>4</v>
      </c>
      <c r="F1" s="49" t="s">
        <v>5</v>
      </c>
      <c r="G1" s="49" t="s">
        <v>6</v>
      </c>
      <c r="H1" s="49" t="s">
        <v>7</v>
      </c>
      <c r="I1" s="49" t="s">
        <v>8</v>
      </c>
      <c r="J1" s="49" t="s">
        <v>9</v>
      </c>
      <c r="K1" s="49" t="s">
        <v>10</v>
      </c>
      <c r="L1" s="49" t="s">
        <v>11</v>
      </c>
      <c r="M1" s="49" t="s">
        <v>12</v>
      </c>
      <c r="N1" s="49" t="s">
        <v>9</v>
      </c>
    </row>
    <row r="2" spans="1:14" ht="43.5" x14ac:dyDescent="0.35">
      <c r="A2" t="s">
        <v>13</v>
      </c>
      <c r="B2" t="s">
        <v>13</v>
      </c>
      <c r="C2" t="s">
        <v>13</v>
      </c>
      <c r="D2" t="s">
        <v>13</v>
      </c>
      <c r="E2" t="s">
        <v>13</v>
      </c>
      <c r="F2" t="s">
        <v>13</v>
      </c>
      <c r="G2" s="50" t="s">
        <v>14</v>
      </c>
      <c r="H2" s="51" t="s">
        <v>15</v>
      </c>
      <c r="I2" s="50" t="s">
        <v>16</v>
      </c>
      <c r="J2" s="52" t="s">
        <v>17</v>
      </c>
      <c r="K2" s="1" t="s">
        <v>18</v>
      </c>
      <c r="L2" s="1" t="s">
        <v>13</v>
      </c>
      <c r="M2" s="1" t="s">
        <v>19</v>
      </c>
      <c r="N2" s="52" t="s">
        <v>17</v>
      </c>
    </row>
    <row r="3" spans="1:14" ht="43.5" x14ac:dyDescent="0.35">
      <c r="A3" t="s">
        <v>20</v>
      </c>
      <c r="B3" t="s">
        <v>20</v>
      </c>
      <c r="C3" t="s">
        <v>20</v>
      </c>
      <c r="D3" t="s">
        <v>20</v>
      </c>
      <c r="E3" t="s">
        <v>20</v>
      </c>
      <c r="F3" t="s">
        <v>20</v>
      </c>
      <c r="G3" s="50" t="s">
        <v>21</v>
      </c>
      <c r="H3" s="53" t="s">
        <v>22</v>
      </c>
      <c r="I3" s="50" t="s">
        <v>23</v>
      </c>
      <c r="J3" s="44" t="s">
        <v>24</v>
      </c>
      <c r="K3" s="1" t="s">
        <v>25</v>
      </c>
      <c r="L3" s="1" t="s">
        <v>20</v>
      </c>
      <c r="M3" s="1" t="s">
        <v>26</v>
      </c>
      <c r="N3" s="44" t="s">
        <v>24</v>
      </c>
    </row>
    <row r="4" spans="1:14" ht="130.5" x14ac:dyDescent="0.35">
      <c r="B4" t="s">
        <v>27</v>
      </c>
      <c r="C4" t="s">
        <v>27</v>
      </c>
      <c r="D4" t="s">
        <v>28</v>
      </c>
      <c r="E4" t="s">
        <v>29</v>
      </c>
      <c r="F4" t="s">
        <v>29</v>
      </c>
      <c r="G4" s="50" t="s">
        <v>30</v>
      </c>
      <c r="H4" s="51" t="s">
        <v>31</v>
      </c>
      <c r="I4" s="50" t="s">
        <v>32</v>
      </c>
      <c r="J4" s="44" t="s">
        <v>33</v>
      </c>
      <c r="K4" s="1" t="s">
        <v>20</v>
      </c>
      <c r="L4" s="1" t="s">
        <v>34</v>
      </c>
      <c r="M4" s="1" t="s">
        <v>35</v>
      </c>
      <c r="N4" s="44" t="s">
        <v>395</v>
      </c>
    </row>
    <row r="5" spans="1:14" ht="203" x14ac:dyDescent="0.35">
      <c r="C5" t="s">
        <v>28</v>
      </c>
      <c r="F5" t="s">
        <v>28</v>
      </c>
      <c r="G5" s="50" t="s">
        <v>36</v>
      </c>
      <c r="H5" s="51" t="s">
        <v>37</v>
      </c>
      <c r="I5" s="50" t="s">
        <v>38</v>
      </c>
      <c r="J5" s="44" t="s">
        <v>39</v>
      </c>
      <c r="M5" t="s">
        <v>40</v>
      </c>
      <c r="N5" s="69" t="s">
        <v>396</v>
      </c>
    </row>
    <row r="6" spans="1:14" ht="43.5" x14ac:dyDescent="0.35">
      <c r="I6" s="50" t="s">
        <v>41</v>
      </c>
      <c r="N6" s="44" t="s">
        <v>39</v>
      </c>
    </row>
    <row r="7" spans="1:14" ht="15.5" x14ac:dyDescent="0.35">
      <c r="I7" s="50" t="s">
        <v>42</v>
      </c>
    </row>
    <row r="9" spans="1:14" x14ac:dyDescent="0.35">
      <c r="B9" s="2" t="s">
        <v>43</v>
      </c>
      <c r="C9" s="2" t="s">
        <v>44</v>
      </c>
      <c r="D9" s="2"/>
      <c r="G9" s="2" t="s">
        <v>45</v>
      </c>
    </row>
    <row r="10" spans="1:14" x14ac:dyDescent="0.35">
      <c r="B10" s="60" t="s">
        <v>48</v>
      </c>
      <c r="C10" t="s">
        <v>46</v>
      </c>
      <c r="G10" t="s">
        <v>47</v>
      </c>
    </row>
    <row r="11" spans="1:14" x14ac:dyDescent="0.35">
      <c r="B11" s="55" t="s">
        <v>50</v>
      </c>
      <c r="C11" t="s">
        <v>49</v>
      </c>
      <c r="G11" s="55" t="s">
        <v>315</v>
      </c>
    </row>
    <row r="12" spans="1:14" x14ac:dyDescent="0.35">
      <c r="B12" s="55" t="s">
        <v>52</v>
      </c>
      <c r="C12" t="s">
        <v>51</v>
      </c>
      <c r="G12" t="s">
        <v>54</v>
      </c>
    </row>
    <row r="13" spans="1:14" x14ac:dyDescent="0.35">
      <c r="B13" s="55" t="s">
        <v>305</v>
      </c>
      <c r="C13" t="s">
        <v>53</v>
      </c>
    </row>
    <row r="14" spans="1:14" x14ac:dyDescent="0.35">
      <c r="B14" s="60">
        <v>0</v>
      </c>
      <c r="C14" t="s">
        <v>42</v>
      </c>
      <c r="I14" s="54"/>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BCE3D-C282-418D-867B-D9D9CB1189A1}">
  <sheetPr codeName="Sheet10">
    <tabColor rgb="FF002060"/>
    <pageSetUpPr fitToPage="1"/>
  </sheetPr>
  <dimension ref="A1:E62"/>
  <sheetViews>
    <sheetView showGridLines="0" zoomScale="70" zoomScaleNormal="70" zoomScaleSheetLayoutView="70" workbookViewId="0"/>
  </sheetViews>
  <sheetFormatPr defaultColWidth="8.81640625" defaultRowHeight="14.5" x14ac:dyDescent="0.35"/>
  <cols>
    <col min="1" max="1" width="9.1796875" style="48" customWidth="1"/>
    <col min="2" max="2" width="15.453125" style="1" customWidth="1"/>
    <col min="3" max="4" width="67.54296875" style="1" customWidth="1"/>
    <col min="5" max="5" width="64.81640625" style="1" customWidth="1"/>
  </cols>
  <sheetData>
    <row r="1" spans="1:5" ht="18" x14ac:dyDescent="0.4">
      <c r="A1" s="32" t="s">
        <v>338</v>
      </c>
    </row>
    <row r="2" spans="1:5" x14ac:dyDescent="0.35">
      <c r="A2" s="33" t="s">
        <v>208</v>
      </c>
    </row>
    <row r="4" spans="1:5" ht="17" x14ac:dyDescent="0.4">
      <c r="A4" s="34" t="s">
        <v>209</v>
      </c>
      <c r="C4" s="77">
        <f>'1. Participant &amp; Project Info'!B6</f>
        <v>0</v>
      </c>
      <c r="D4"/>
    </row>
    <row r="5" spans="1:5" ht="17" x14ac:dyDescent="0.4">
      <c r="A5" s="34" t="s">
        <v>210</v>
      </c>
      <c r="C5" s="78">
        <f>'1. Participant &amp; Project Info'!B5</f>
        <v>0</v>
      </c>
    </row>
    <row r="7" spans="1:5" s="37" customFormat="1" x14ac:dyDescent="0.35">
      <c r="E7" s="70"/>
    </row>
    <row r="16" spans="1:5" x14ac:dyDescent="0.35">
      <c r="A16" s="35" t="s">
        <v>211</v>
      </c>
      <c r="B16" s="36" t="s">
        <v>212</v>
      </c>
      <c r="C16" s="36" t="s">
        <v>211</v>
      </c>
      <c r="D16" s="36" t="s">
        <v>213</v>
      </c>
      <c r="E16" s="36" t="s">
        <v>214</v>
      </c>
    </row>
    <row r="17" spans="1:5" ht="72.5" x14ac:dyDescent="0.35">
      <c r="A17" s="38">
        <v>1</v>
      </c>
      <c r="B17" s="39" t="s">
        <v>215</v>
      </c>
      <c r="C17" s="40" t="s">
        <v>216</v>
      </c>
      <c r="D17" s="81"/>
    </row>
    <row r="18" spans="1:5" ht="58" x14ac:dyDescent="0.35">
      <c r="A18" s="38">
        <v>2</v>
      </c>
      <c r="B18" s="39" t="s">
        <v>215</v>
      </c>
      <c r="C18" s="41" t="s">
        <v>217</v>
      </c>
      <c r="D18" s="81"/>
    </row>
    <row r="19" spans="1:5" ht="29" x14ac:dyDescent="0.35">
      <c r="A19" s="38" t="s">
        <v>397</v>
      </c>
      <c r="B19" s="39" t="s">
        <v>215</v>
      </c>
      <c r="C19" s="40" t="s">
        <v>218</v>
      </c>
      <c r="D19" s="81"/>
    </row>
    <row r="20" spans="1:5" ht="29" x14ac:dyDescent="0.35">
      <c r="A20" s="38" t="s">
        <v>398</v>
      </c>
      <c r="B20" s="39" t="s">
        <v>215</v>
      </c>
      <c r="C20" s="46" t="s">
        <v>412</v>
      </c>
      <c r="D20" s="81"/>
    </row>
    <row r="21" spans="1:5" ht="29" x14ac:dyDescent="0.35">
      <c r="A21" s="47">
        <v>4</v>
      </c>
      <c r="B21" s="39" t="s">
        <v>215</v>
      </c>
      <c r="C21" s="179" t="s">
        <v>219</v>
      </c>
      <c r="D21" s="81"/>
    </row>
    <row r="22" spans="1:5" ht="29" x14ac:dyDescent="0.35">
      <c r="A22" s="38">
        <v>5</v>
      </c>
      <c r="B22" s="39" t="s">
        <v>215</v>
      </c>
      <c r="C22" s="62" t="s">
        <v>220</v>
      </c>
      <c r="D22" s="81"/>
    </row>
    <row r="23" spans="1:5" ht="29" x14ac:dyDescent="0.35">
      <c r="A23" s="38">
        <v>6</v>
      </c>
      <c r="B23" s="39" t="s">
        <v>215</v>
      </c>
      <c r="C23" s="42" t="s">
        <v>221</v>
      </c>
      <c r="D23" s="81"/>
    </row>
    <row r="24" spans="1:5" ht="29" x14ac:dyDescent="0.35">
      <c r="A24" s="38">
        <v>7</v>
      </c>
      <c r="B24" s="39" t="s">
        <v>215</v>
      </c>
      <c r="C24" s="41" t="s">
        <v>222</v>
      </c>
      <c r="D24" s="81"/>
    </row>
    <row r="25" spans="1:5" ht="43.5" x14ac:dyDescent="0.35">
      <c r="A25" s="38">
        <v>8</v>
      </c>
      <c r="B25" s="39" t="s">
        <v>215</v>
      </c>
      <c r="C25" s="43" t="s">
        <v>223</v>
      </c>
      <c r="D25" s="81"/>
      <c r="E25" s="69" t="s">
        <v>224</v>
      </c>
    </row>
    <row r="26" spans="1:5" ht="29" x14ac:dyDescent="0.35">
      <c r="A26" s="38">
        <v>9</v>
      </c>
      <c r="B26" s="39" t="s">
        <v>215</v>
      </c>
      <c r="C26" s="52" t="s">
        <v>225</v>
      </c>
      <c r="D26" s="81"/>
    </row>
    <row r="27" spans="1:5" ht="29" x14ac:dyDescent="0.35">
      <c r="A27" s="38">
        <v>10</v>
      </c>
      <c r="B27" s="39" t="s">
        <v>215</v>
      </c>
      <c r="C27" s="41" t="s">
        <v>226</v>
      </c>
      <c r="D27" s="81"/>
    </row>
    <row r="28" spans="1:5" ht="43.5" x14ac:dyDescent="0.35">
      <c r="A28" s="38">
        <v>11</v>
      </c>
      <c r="B28" s="39" t="s">
        <v>215</v>
      </c>
      <c r="C28" s="44" t="s">
        <v>227</v>
      </c>
      <c r="D28" s="81"/>
    </row>
    <row r="29" spans="1:5" ht="29" x14ac:dyDescent="0.35">
      <c r="A29" s="38" t="s">
        <v>399</v>
      </c>
      <c r="B29" s="39" t="s">
        <v>215</v>
      </c>
      <c r="C29" s="41" t="s">
        <v>228</v>
      </c>
      <c r="D29" s="81"/>
    </row>
    <row r="30" spans="1:5" ht="29" x14ac:dyDescent="0.35">
      <c r="A30" s="38" t="s">
        <v>400</v>
      </c>
      <c r="B30" s="39" t="s">
        <v>215</v>
      </c>
      <c r="C30" s="45" t="s">
        <v>411</v>
      </c>
      <c r="D30" s="81"/>
    </row>
    <row r="31" spans="1:5" ht="72.5" x14ac:dyDescent="0.35">
      <c r="A31" s="38">
        <v>13</v>
      </c>
      <c r="B31" s="39" t="s">
        <v>215</v>
      </c>
      <c r="C31" s="40" t="s">
        <v>229</v>
      </c>
      <c r="D31" s="81"/>
    </row>
    <row r="32" spans="1:5" ht="43.5" x14ac:dyDescent="0.35">
      <c r="A32" s="38">
        <v>14</v>
      </c>
      <c r="B32" s="39" t="s">
        <v>215</v>
      </c>
      <c r="C32" s="62" t="s">
        <v>230</v>
      </c>
      <c r="D32" s="81"/>
    </row>
    <row r="33" spans="1:5" ht="29" x14ac:dyDescent="0.35">
      <c r="A33" s="38">
        <v>15</v>
      </c>
      <c r="B33" s="39" t="s">
        <v>231</v>
      </c>
      <c r="C33" s="40" t="s">
        <v>232</v>
      </c>
      <c r="D33" s="81"/>
      <c r="E33" s="1" t="s">
        <v>233</v>
      </c>
    </row>
    <row r="34" spans="1:5" ht="29" x14ac:dyDescent="0.35">
      <c r="A34" s="38" t="s">
        <v>401</v>
      </c>
      <c r="B34" s="39" t="s">
        <v>231</v>
      </c>
      <c r="C34" s="40" t="s">
        <v>235</v>
      </c>
      <c r="D34" s="81"/>
    </row>
    <row r="35" spans="1:5" ht="29" x14ac:dyDescent="0.35">
      <c r="A35" s="38" t="s">
        <v>402</v>
      </c>
      <c r="B35" s="39" t="s">
        <v>231</v>
      </c>
      <c r="C35" s="46" t="s">
        <v>403</v>
      </c>
      <c r="D35" s="81"/>
    </row>
    <row r="36" spans="1:5" ht="29" x14ac:dyDescent="0.35">
      <c r="A36" s="38" t="s">
        <v>234</v>
      </c>
      <c r="B36" s="39" t="s">
        <v>231</v>
      </c>
      <c r="C36" s="40" t="s">
        <v>238</v>
      </c>
      <c r="D36" s="81"/>
    </row>
    <row r="37" spans="1:5" ht="103" customHeight="1" x14ac:dyDescent="0.35">
      <c r="A37" s="38" t="s">
        <v>236</v>
      </c>
      <c r="B37" s="39" t="s">
        <v>231</v>
      </c>
      <c r="C37" s="46" t="s">
        <v>413</v>
      </c>
      <c r="D37" s="81"/>
    </row>
    <row r="38" spans="1:5" ht="29" x14ac:dyDescent="0.35">
      <c r="A38" s="38" t="s">
        <v>237</v>
      </c>
      <c r="B38" s="39" t="s">
        <v>231</v>
      </c>
      <c r="C38" s="46" t="s">
        <v>240</v>
      </c>
      <c r="D38" s="81"/>
    </row>
    <row r="39" spans="1:5" ht="29" x14ac:dyDescent="0.35">
      <c r="A39" s="38" t="s">
        <v>239</v>
      </c>
      <c r="B39" s="39" t="s">
        <v>231</v>
      </c>
      <c r="C39" s="46" t="s">
        <v>404</v>
      </c>
      <c r="D39" s="81"/>
    </row>
    <row r="40" spans="1:5" ht="29" x14ac:dyDescent="0.35">
      <c r="A40" s="38">
        <v>19</v>
      </c>
      <c r="B40" s="39" t="s">
        <v>12</v>
      </c>
      <c r="C40" s="40" t="s">
        <v>241</v>
      </c>
      <c r="D40" s="81"/>
      <c r="E40" s="69" t="s">
        <v>242</v>
      </c>
    </row>
    <row r="41" spans="1:5" ht="29" x14ac:dyDescent="0.35">
      <c r="A41" s="38" t="s">
        <v>301</v>
      </c>
      <c r="B41" s="39" t="s">
        <v>243</v>
      </c>
      <c r="C41" s="46" t="s">
        <v>244</v>
      </c>
      <c r="D41" s="81"/>
    </row>
    <row r="42" spans="1:5" ht="29" x14ac:dyDescent="0.35">
      <c r="A42" s="38" t="s">
        <v>405</v>
      </c>
      <c r="B42" s="39" t="s">
        <v>243</v>
      </c>
      <c r="C42" s="46" t="s">
        <v>410</v>
      </c>
      <c r="D42" s="81"/>
    </row>
    <row r="43" spans="1:5" ht="29" x14ac:dyDescent="0.35">
      <c r="A43" s="38" t="s">
        <v>406</v>
      </c>
      <c r="B43" s="39" t="s">
        <v>243</v>
      </c>
      <c r="C43" s="40" t="s">
        <v>245</v>
      </c>
      <c r="D43" s="81"/>
    </row>
    <row r="44" spans="1:5" ht="29" x14ac:dyDescent="0.35">
      <c r="A44" s="38">
        <v>21</v>
      </c>
      <c r="B44" s="39" t="s">
        <v>243</v>
      </c>
      <c r="C44" s="46" t="s">
        <v>246</v>
      </c>
      <c r="D44" s="81"/>
    </row>
    <row r="45" spans="1:5" ht="43.5" x14ac:dyDescent="0.35">
      <c r="A45" s="38">
        <v>22</v>
      </c>
      <c r="B45" s="39" t="s">
        <v>243</v>
      </c>
      <c r="C45" s="40" t="s">
        <v>247</v>
      </c>
      <c r="D45" s="81"/>
    </row>
    <row r="46" spans="1:5" ht="29" x14ac:dyDescent="0.35">
      <c r="A46" s="38">
        <v>23</v>
      </c>
      <c r="B46" s="39" t="s">
        <v>243</v>
      </c>
      <c r="C46" s="40" t="s">
        <v>248</v>
      </c>
      <c r="D46" s="81"/>
    </row>
    <row r="47" spans="1:5" ht="29" x14ac:dyDescent="0.35">
      <c r="A47" s="38">
        <v>24</v>
      </c>
      <c r="B47" s="39" t="s">
        <v>243</v>
      </c>
      <c r="C47" s="40" t="s">
        <v>249</v>
      </c>
      <c r="D47" s="81"/>
    </row>
    <row r="48" spans="1:5" ht="29" x14ac:dyDescent="0.35">
      <c r="A48" s="47" t="s">
        <v>407</v>
      </c>
      <c r="B48" s="39" t="s">
        <v>243</v>
      </c>
      <c r="C48" s="46" t="s">
        <v>251</v>
      </c>
      <c r="D48" s="81"/>
    </row>
    <row r="49" spans="1:4" ht="29" x14ac:dyDescent="0.35">
      <c r="A49" s="47" t="s">
        <v>408</v>
      </c>
      <c r="B49" s="39" t="s">
        <v>243</v>
      </c>
      <c r="C49" s="46" t="s">
        <v>409</v>
      </c>
      <c r="D49" s="81"/>
    </row>
    <row r="50" spans="1:4" ht="29" x14ac:dyDescent="0.35">
      <c r="A50" s="47" t="s">
        <v>250</v>
      </c>
      <c r="B50" s="39" t="s">
        <v>243</v>
      </c>
      <c r="C50" s="46" t="s">
        <v>254</v>
      </c>
      <c r="D50" s="81"/>
    </row>
    <row r="51" spans="1:4" ht="29" x14ac:dyDescent="0.35">
      <c r="A51" s="38" t="s">
        <v>252</v>
      </c>
      <c r="B51" s="39" t="s">
        <v>243</v>
      </c>
      <c r="C51" s="46" t="s">
        <v>421</v>
      </c>
      <c r="D51" s="81"/>
    </row>
    <row r="52" spans="1:4" ht="29" x14ac:dyDescent="0.35">
      <c r="A52" s="38" t="s">
        <v>253</v>
      </c>
      <c r="B52" s="39" t="s">
        <v>243</v>
      </c>
      <c r="C52" s="46" t="s">
        <v>257</v>
      </c>
      <c r="D52" s="81"/>
    </row>
    <row r="53" spans="1:4" ht="29" x14ac:dyDescent="0.35">
      <c r="A53" s="38" t="s">
        <v>255</v>
      </c>
      <c r="B53" s="39" t="s">
        <v>243</v>
      </c>
      <c r="C53" s="46" t="s">
        <v>422</v>
      </c>
      <c r="D53" s="81"/>
    </row>
    <row r="54" spans="1:4" ht="29" x14ac:dyDescent="0.35">
      <c r="A54" s="38" t="s">
        <v>256</v>
      </c>
      <c r="B54" s="39" t="s">
        <v>243</v>
      </c>
      <c r="C54" s="46" t="s">
        <v>260</v>
      </c>
      <c r="D54" s="81"/>
    </row>
    <row r="55" spans="1:4" ht="29" x14ac:dyDescent="0.35">
      <c r="A55" s="38" t="s">
        <v>258</v>
      </c>
      <c r="B55" s="39" t="s">
        <v>243</v>
      </c>
      <c r="C55" s="46" t="s">
        <v>423</v>
      </c>
      <c r="D55" s="81"/>
    </row>
    <row r="56" spans="1:4" ht="29" x14ac:dyDescent="0.35">
      <c r="A56" s="38" t="s">
        <v>259</v>
      </c>
      <c r="B56" s="39" t="s">
        <v>243</v>
      </c>
      <c r="C56" s="46" t="s">
        <v>263</v>
      </c>
      <c r="D56" s="204"/>
    </row>
    <row r="57" spans="1:4" ht="29" x14ac:dyDescent="0.35">
      <c r="A57" s="38" t="s">
        <v>261</v>
      </c>
      <c r="B57" s="39" t="s">
        <v>243</v>
      </c>
      <c r="C57" s="46" t="s">
        <v>424</v>
      </c>
      <c r="D57" s="81"/>
    </row>
    <row r="58" spans="1:4" ht="29" x14ac:dyDescent="0.35">
      <c r="A58" s="38" t="s">
        <v>262</v>
      </c>
      <c r="B58" s="39" t="s">
        <v>265</v>
      </c>
      <c r="C58" s="46" t="s">
        <v>266</v>
      </c>
      <c r="D58" s="81"/>
    </row>
    <row r="59" spans="1:4" x14ac:dyDescent="0.35">
      <c r="A59" s="38" t="s">
        <v>264</v>
      </c>
      <c r="B59" s="39" t="s">
        <v>265</v>
      </c>
      <c r="C59" s="46" t="s">
        <v>425</v>
      </c>
      <c r="D59" s="81"/>
    </row>
    <row r="60" spans="1:4" x14ac:dyDescent="0.35">
      <c r="A60" s="38" t="s">
        <v>419</v>
      </c>
      <c r="B60" s="39" t="s">
        <v>265</v>
      </c>
      <c r="C60" s="40" t="s">
        <v>267</v>
      </c>
      <c r="D60" s="81"/>
    </row>
    <row r="61" spans="1:4" ht="29" x14ac:dyDescent="0.35">
      <c r="A61" s="38" t="s">
        <v>420</v>
      </c>
      <c r="B61" s="39" t="s">
        <v>265</v>
      </c>
      <c r="C61" s="46" t="s">
        <v>426</v>
      </c>
      <c r="D61" s="81"/>
    </row>
    <row r="62" spans="1:4" ht="58" x14ac:dyDescent="0.35">
      <c r="A62" s="38">
        <v>32</v>
      </c>
      <c r="B62" s="39" t="s">
        <v>42</v>
      </c>
      <c r="C62" s="40" t="s">
        <v>268</v>
      </c>
      <c r="D62" s="81"/>
    </row>
  </sheetData>
  <sheetProtection algorithmName="SHA-512" hashValue="/EieEVPOj5O/DvgL+eV+7JjsuWr5U6tvWGTK6y+pi6VsDKgQnK9JYHxJquzECi7Jw6e3G2VU/MidsmgKhhv8+A==" saltValue="S+2vUCNGdrgj4HnfLOH6BA==" spinCount="100000" sheet="1" objects="1" scenarios="1"/>
  <dataValidations count="3">
    <dataValidation type="decimal" allowBlank="1" showInputMessage="1" showErrorMessage="1" sqref="D56" xr:uid="{91F3B298-458D-475D-9BCE-14B032C61ABE}">
      <formula1>0</formula1>
      <formula2>1</formula2>
    </dataValidation>
    <dataValidation type="list" allowBlank="1" showInputMessage="1" showErrorMessage="1" sqref="D41" xr:uid="{D8FF9398-D38A-46B5-9445-D8B9F9B4AF9B}">
      <formula1>yesnoprocess</formula1>
    </dataValidation>
    <dataValidation type="list" allowBlank="1" showInputMessage="1" showErrorMessage="1" sqref="D17 D19 D29 D33" xr:uid="{7E0337BE-DCB3-4B00-A52E-863A56755CCA}">
      <formula1>yesno</formula1>
    </dataValidation>
  </dataValidations>
  <hyperlinks>
    <hyperlink ref="C22" r:id="rId1" display="If the project is located in Antelope Valley, is the project located in the green areas of the West Mojave Assessment for Least Conflict Solar Energy?" xr:uid="{EB613C5F-D8E0-4B95-BA00-2EB56A3524EF}"/>
    <hyperlink ref="C23" r:id="rId2" xr:uid="{769CD142-E752-40E4-A823-4BB74A0A40C3}"/>
    <hyperlink ref="C32" r:id="rId3" xr:uid="{BCF11920-D1AD-4E4D-8F54-A27EDAA58BFA}"/>
    <hyperlink ref="C21" r:id="rId4" display="Is your project located within an LA County Significant Ecological Area?" xr:uid="{BE51B7D2-0ADB-4ECD-8C71-246B8563C972}"/>
    <hyperlink ref="C25" r:id="rId5" xr:uid="{EA24FC4B-970C-4589-A8AF-E155C0729C63}"/>
  </hyperlinks>
  <pageMargins left="0.7" right="0.7" top="0.75" bottom="0.75" header="0.3" footer="0.3"/>
  <pageSetup scale="56" fitToHeight="0" orientation="portrait" r:id="rId6"/>
  <rowBreaks count="1" manualBreakCount="1">
    <brk id="36" max="3" man="1"/>
  </rowBreaks>
  <drawing r:id="rId7"/>
  <extLst>
    <ext xmlns:x14="http://schemas.microsoft.com/office/spreadsheetml/2009/9/main" uri="{CCE6A557-97BC-4b89-ADB6-D9C93CAAB3DF}">
      <x14:dataValidations xmlns:xm="http://schemas.microsoft.com/office/excel/2006/main" count="10">
        <x14:dataValidation type="list" allowBlank="1" showInputMessage="1" showErrorMessage="1" xr:uid="{F682F36F-D48F-40F6-8145-9FF28B8DA41F}">
          <x14:formula1>
            <xm:f>Responses!$K$2:$K$4</xm:f>
          </x14:formula1>
          <xm:sqref>D34 D38</xm:sqref>
        </x14:dataValidation>
        <x14:dataValidation type="list" allowBlank="1" showInputMessage="1" showErrorMessage="1" xr:uid="{0CE8D679-4A23-49E4-AC98-2B660E65B7A5}">
          <x14:formula1>
            <xm:f>Responses!$C$2:$C$5</xm:f>
          </x14:formula1>
          <xm:sqref>D22:D23</xm:sqref>
        </x14:dataValidation>
        <x14:dataValidation type="list" allowBlank="1" showInputMessage="1" showErrorMessage="1" xr:uid="{07946EA5-B56A-4801-8BC0-8A39FF2DF8E1}">
          <x14:formula1>
            <xm:f>Responses!$B$2:$B$4</xm:f>
          </x14:formula1>
          <xm:sqref>D44 D32</xm:sqref>
        </x14:dataValidation>
        <x14:dataValidation type="list" allowBlank="1" showInputMessage="1" showErrorMessage="1" xr:uid="{A9C3806B-6C2F-48F6-BE4E-5594523179FF}">
          <x14:formula1>
            <xm:f>Responses!$A$2:$A$3</xm:f>
          </x14:formula1>
          <xm:sqref>D42 D58 D60</xm:sqref>
        </x14:dataValidation>
        <x14:dataValidation type="list" allowBlank="1" showInputMessage="1" showErrorMessage="1" xr:uid="{7A5C0287-2EC0-4A90-8BBB-D161711A19E6}">
          <x14:formula1>
            <xm:f>Responses!$H$2:$H$5</xm:f>
          </x14:formula1>
          <xm:sqref>D25</xm:sqref>
        </x14:dataValidation>
        <x14:dataValidation type="list" allowBlank="1" showInputMessage="1" showErrorMessage="1" xr:uid="{86C2194B-BEF8-476A-84C0-602319849696}">
          <x14:formula1>
            <xm:f>Responses!$L$2:$L$4</xm:f>
          </x14:formula1>
          <xm:sqref>D36</xm:sqref>
        </x14:dataValidation>
        <x14:dataValidation type="list" allowBlank="1" showInputMessage="1" showErrorMessage="1" xr:uid="{C1F2DC5C-74F3-4FB2-8FA6-57B4669B5F4D}">
          <x14:formula1>
            <xm:f>Responses!$G$2:$G$5</xm:f>
          </x14:formula1>
          <xm:sqref>D24</xm:sqref>
        </x14:dataValidation>
        <x14:dataValidation type="list" allowBlank="1" showInputMessage="1" showErrorMessage="1" xr:uid="{1C0B160C-309C-4DF5-85B7-C75A54DE4696}">
          <x14:formula1>
            <xm:f>Responses!$D$2:$D$4</xm:f>
          </x14:formula1>
          <xm:sqref>D20:D21</xm:sqref>
        </x14:dataValidation>
        <x14:dataValidation type="list" allowBlank="1" showInputMessage="1" showErrorMessage="1" xr:uid="{95D8B82E-57ED-4E83-8B7A-DBA63A08C5ED}">
          <x14:formula1>
            <xm:f>Responses!$N$2:$N$6</xm:f>
          </x14:formula1>
          <xm:sqref>D31</xm:sqref>
        </x14:dataValidation>
        <x14:dataValidation type="list" allowBlank="1" showInputMessage="1" showErrorMessage="1" xr:uid="{2FDB1234-C269-4B1C-9770-8DC85FE54CD2}">
          <x14:formula1>
            <xm:f>Responses!$M$2:$M$3</xm:f>
          </x14:formula1>
          <xm:sqref>D40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67ADE-96E6-4687-AA33-5ACA18B74B1E}">
  <sheetPr codeName="Sheet11">
    <tabColor rgb="FF002060"/>
    <pageSetUpPr fitToPage="1"/>
  </sheetPr>
  <dimension ref="A1:D30"/>
  <sheetViews>
    <sheetView showGridLines="0" zoomScale="80" zoomScaleNormal="80" zoomScaleSheetLayoutView="70" workbookViewId="0">
      <selection activeCell="D14" sqref="D14"/>
    </sheetView>
  </sheetViews>
  <sheetFormatPr defaultColWidth="8.81640625" defaultRowHeight="14.5" x14ac:dyDescent="0.35"/>
  <cols>
    <col min="1" max="1" width="9.1796875" style="48" customWidth="1"/>
    <col min="2" max="2" width="15.453125" style="1" customWidth="1"/>
    <col min="3" max="4" width="67.54296875" style="1" customWidth="1"/>
  </cols>
  <sheetData>
    <row r="1" spans="1:4" ht="18" x14ac:dyDescent="0.4">
      <c r="A1" s="67" t="s">
        <v>339</v>
      </c>
    </row>
    <row r="2" spans="1:4" x14ac:dyDescent="0.35">
      <c r="A2" s="33" t="s">
        <v>208</v>
      </c>
    </row>
    <row r="4" spans="1:4" ht="17" x14ac:dyDescent="0.4">
      <c r="A4" s="34" t="s">
        <v>209</v>
      </c>
      <c r="C4" s="77">
        <f>'1. Participant &amp; Project Info'!B6</f>
        <v>0</v>
      </c>
      <c r="D4"/>
    </row>
    <row r="5" spans="1:4" ht="17" x14ac:dyDescent="0.4">
      <c r="A5" s="34" t="s">
        <v>210</v>
      </c>
      <c r="C5" s="78">
        <f>'1. Participant &amp; Project Info'!B5</f>
        <v>0</v>
      </c>
    </row>
    <row r="7" spans="1:4" s="37" customFormat="1" x14ac:dyDescent="0.35">
      <c r="A7" s="35" t="s">
        <v>211</v>
      </c>
      <c r="B7" s="36" t="s">
        <v>269</v>
      </c>
      <c r="C7" s="36" t="s">
        <v>211</v>
      </c>
      <c r="D7" s="36" t="s">
        <v>213</v>
      </c>
    </row>
    <row r="8" spans="1:4" ht="31" x14ac:dyDescent="0.35">
      <c r="A8" s="38">
        <v>1</v>
      </c>
      <c r="B8" s="39" t="s">
        <v>43</v>
      </c>
      <c r="C8" s="57" t="s">
        <v>270</v>
      </c>
      <c r="D8" s="81"/>
    </row>
    <row r="9" spans="1:4" ht="31" x14ac:dyDescent="0.35">
      <c r="A9" s="38">
        <f>A8+1</f>
        <v>2</v>
      </c>
      <c r="B9" s="39" t="s">
        <v>43</v>
      </c>
      <c r="C9" s="79" t="s">
        <v>271</v>
      </c>
      <c r="D9" s="81"/>
    </row>
    <row r="10" spans="1:4" ht="31" x14ac:dyDescent="0.35">
      <c r="A10" s="38">
        <f t="shared" ref="A10:A26" si="0">A9+1</f>
        <v>3</v>
      </c>
      <c r="B10" s="39" t="s">
        <v>43</v>
      </c>
      <c r="C10" s="57" t="s">
        <v>272</v>
      </c>
      <c r="D10" s="81"/>
    </row>
    <row r="11" spans="1:4" ht="15.5" x14ac:dyDescent="0.35">
      <c r="A11" s="38">
        <f t="shared" si="0"/>
        <v>4</v>
      </c>
      <c r="B11" s="39" t="s">
        <v>273</v>
      </c>
      <c r="C11" s="57" t="s">
        <v>274</v>
      </c>
      <c r="D11" s="81"/>
    </row>
    <row r="12" spans="1:4" ht="15.5" x14ac:dyDescent="0.35">
      <c r="A12" s="38">
        <f t="shared" si="0"/>
        <v>5</v>
      </c>
      <c r="B12" s="39" t="s">
        <v>273</v>
      </c>
      <c r="C12" s="57" t="s">
        <v>317</v>
      </c>
      <c r="D12" s="81"/>
    </row>
    <row r="13" spans="1:4" ht="15.5" x14ac:dyDescent="0.35">
      <c r="A13" s="38">
        <f t="shared" si="0"/>
        <v>6</v>
      </c>
      <c r="B13" s="39" t="s">
        <v>273</v>
      </c>
      <c r="C13" s="57" t="s">
        <v>318</v>
      </c>
      <c r="D13" s="81"/>
    </row>
    <row r="14" spans="1:4" ht="15.5" x14ac:dyDescent="0.35">
      <c r="A14" s="38">
        <f t="shared" si="0"/>
        <v>7</v>
      </c>
      <c r="B14" s="39" t="s">
        <v>273</v>
      </c>
      <c r="C14" s="57" t="s">
        <v>275</v>
      </c>
      <c r="D14" s="81"/>
    </row>
    <row r="15" spans="1:4" ht="15.5" x14ac:dyDescent="0.35">
      <c r="A15" s="38">
        <f t="shared" si="0"/>
        <v>8</v>
      </c>
      <c r="B15" s="39" t="s">
        <v>276</v>
      </c>
      <c r="C15" s="79" t="s">
        <v>277</v>
      </c>
      <c r="D15" s="81"/>
    </row>
    <row r="16" spans="1:4" ht="31" x14ac:dyDescent="0.35">
      <c r="A16" s="38">
        <f t="shared" si="0"/>
        <v>9</v>
      </c>
      <c r="B16" s="39" t="s">
        <v>276</v>
      </c>
      <c r="C16" s="79" t="s">
        <v>278</v>
      </c>
      <c r="D16" s="81"/>
    </row>
    <row r="17" spans="1:4" ht="15.5" x14ac:dyDescent="0.35">
      <c r="A17" s="38">
        <f t="shared" si="0"/>
        <v>10</v>
      </c>
      <c r="B17" s="39" t="s">
        <v>276</v>
      </c>
      <c r="C17" s="57" t="s">
        <v>279</v>
      </c>
      <c r="D17" s="81"/>
    </row>
    <row r="18" spans="1:4" ht="31" x14ac:dyDescent="0.35">
      <c r="A18" s="38">
        <f t="shared" si="0"/>
        <v>11</v>
      </c>
      <c r="B18" s="39" t="s">
        <v>276</v>
      </c>
      <c r="C18" s="58" t="s">
        <v>280</v>
      </c>
      <c r="D18" s="81"/>
    </row>
    <row r="19" spans="1:4" ht="31" x14ac:dyDescent="0.35">
      <c r="A19" s="38">
        <f t="shared" si="0"/>
        <v>12</v>
      </c>
      <c r="B19" s="39" t="s">
        <v>276</v>
      </c>
      <c r="C19" s="79" t="s">
        <v>281</v>
      </c>
      <c r="D19" s="81"/>
    </row>
    <row r="20" spans="1:4" ht="31" x14ac:dyDescent="0.35">
      <c r="A20" s="38">
        <f t="shared" si="0"/>
        <v>13</v>
      </c>
      <c r="B20" s="39" t="s">
        <v>276</v>
      </c>
      <c r="C20" s="57" t="s">
        <v>282</v>
      </c>
      <c r="D20" s="81"/>
    </row>
    <row r="21" spans="1:4" ht="31" x14ac:dyDescent="0.35">
      <c r="A21" s="38">
        <f t="shared" si="0"/>
        <v>14</v>
      </c>
      <c r="B21" s="39" t="s">
        <v>276</v>
      </c>
      <c r="C21" s="57" t="s">
        <v>283</v>
      </c>
      <c r="D21" s="81"/>
    </row>
    <row r="22" spans="1:4" ht="31" x14ac:dyDescent="0.35">
      <c r="A22" s="38">
        <f t="shared" si="0"/>
        <v>15</v>
      </c>
      <c r="B22" s="39" t="s">
        <v>276</v>
      </c>
      <c r="C22" s="57" t="s">
        <v>284</v>
      </c>
      <c r="D22" s="81"/>
    </row>
    <row r="23" spans="1:4" ht="15.5" x14ac:dyDescent="0.35">
      <c r="A23" s="38">
        <f t="shared" si="0"/>
        <v>16</v>
      </c>
      <c r="B23" s="39" t="s">
        <v>276</v>
      </c>
      <c r="C23" s="79" t="s">
        <v>285</v>
      </c>
      <c r="D23" s="81"/>
    </row>
    <row r="24" spans="1:4" ht="15.5" x14ac:dyDescent="0.35">
      <c r="A24" s="38">
        <f t="shared" si="0"/>
        <v>17</v>
      </c>
      <c r="B24" s="39" t="s">
        <v>276</v>
      </c>
      <c r="C24" s="79" t="s">
        <v>286</v>
      </c>
      <c r="D24" s="81"/>
    </row>
    <row r="25" spans="1:4" ht="15.5" x14ac:dyDescent="0.35">
      <c r="A25" s="38">
        <f t="shared" si="0"/>
        <v>18</v>
      </c>
      <c r="B25" s="39" t="s">
        <v>276</v>
      </c>
      <c r="C25" s="79" t="s">
        <v>287</v>
      </c>
      <c r="D25" s="81"/>
    </row>
    <row r="26" spans="1:4" ht="31" x14ac:dyDescent="0.35">
      <c r="A26" s="38">
        <f t="shared" si="0"/>
        <v>19</v>
      </c>
      <c r="B26" s="39" t="s">
        <v>276</v>
      </c>
      <c r="C26" s="59" t="s">
        <v>288</v>
      </c>
      <c r="D26" s="81"/>
    </row>
    <row r="27" spans="1:4" ht="46.5" x14ac:dyDescent="0.35">
      <c r="A27" s="38" t="str">
        <f>_xlfn.CONCAT(TEXT(A26+1,"0"),"a")</f>
        <v>20a</v>
      </c>
      <c r="B27" s="39" t="s">
        <v>289</v>
      </c>
      <c r="C27" s="79" t="s">
        <v>290</v>
      </c>
      <c r="D27" s="81"/>
    </row>
    <row r="28" spans="1:4" ht="15.5" x14ac:dyDescent="0.35">
      <c r="A28" s="38" t="str">
        <f>_xlfn.CONCAT(TEXT(A26+1,"0"),"b")</f>
        <v>20b</v>
      </c>
      <c r="B28" s="39" t="s">
        <v>289</v>
      </c>
      <c r="C28" s="57" t="str">
        <f>_xlfn.CONCAT("If your answer to ", TEXT(A27,"0"), " was no, enter an explanation.")</f>
        <v>If your answer to 20a was no, enter an explanation.</v>
      </c>
      <c r="D28" s="81"/>
    </row>
    <row r="29" spans="1:4" ht="31" x14ac:dyDescent="0.35">
      <c r="A29" s="38">
        <f>A26+2</f>
        <v>21</v>
      </c>
      <c r="B29" s="39" t="s">
        <v>289</v>
      </c>
      <c r="C29" s="80" t="s">
        <v>319</v>
      </c>
      <c r="D29" s="81"/>
    </row>
    <row r="30" spans="1:4" ht="31" x14ac:dyDescent="0.35">
      <c r="A30" s="38">
        <f>A29+1</f>
        <v>22</v>
      </c>
      <c r="B30" s="39" t="s">
        <v>289</v>
      </c>
      <c r="C30" s="59" t="s">
        <v>320</v>
      </c>
      <c r="D30" s="81"/>
    </row>
  </sheetData>
  <sheetProtection algorithmName="SHA-512" hashValue="O4+d6QNi/XtGSSmP6N3brWwkQA6jrmXLhoI2W7MR07xCXP0jMwRiiJXB6eEZunMlaHfO3u26xPgYsFNMQXO7+w==" saltValue="r7a1omBXlGhgbw2Pi37PlQ==" spinCount="100000" sheet="1" objects="1" scenarios="1"/>
  <dataValidations count="7">
    <dataValidation type="list" allowBlank="1" showInputMessage="1" showErrorMessage="1" sqref="D15" xr:uid="{1C679487-C68E-4595-BACF-5D7C40E7B055}">
      <formula1>zoning</formula1>
    </dataValidation>
    <dataValidation type="list" allowBlank="1" showInputMessage="1" showErrorMessage="1" sqref="D27" xr:uid="{5923B79F-7E7F-4B36-BCD0-189F6B3C5F3C}">
      <formula1>yesno</formula1>
    </dataValidation>
    <dataValidation type="list" allowBlank="1" showInputMessage="1" showErrorMessage="1" sqref="D8" xr:uid="{8260E15D-3DAB-45C8-AC18-E79BC52B609B}">
      <formula1>sitecontrol2</formula1>
    </dataValidation>
    <dataValidation type="list" allowBlank="1" showInputMessage="1" showErrorMessage="1" sqref="D11" xr:uid="{EC4F0814-1F04-4BBB-B080-28B9CA580FC9}">
      <formula1>interconnectstatus</formula1>
    </dataValidation>
    <dataValidation type="list" allowBlank="1" showInputMessage="1" showErrorMessage="1" sqref="D16:D17 D19:D26" xr:uid="{04BDC721-687B-4654-94BD-674B8199BBB7}">
      <formula1>yesnoprocess</formula1>
    </dataValidation>
    <dataValidation type="whole" operator="greaterThanOrEqual" allowBlank="1" showInputMessage="1" showErrorMessage="1" sqref="D29:D30" xr:uid="{73C4C3D3-BC13-4F44-8861-FDE0ACFCDF26}">
      <formula1>0</formula1>
    </dataValidation>
    <dataValidation type="decimal" operator="greaterThanOrEqual" allowBlank="1" showInputMessage="1" showErrorMessage="1" sqref="D12:D13" xr:uid="{9573AA1A-3832-4D22-A345-D85812A15EE1}">
      <formula1>0</formula1>
    </dataValidation>
  </dataValidations>
  <pageMargins left="0.7" right="0.7" top="0.75" bottom="0.75" header="0.3" footer="0.3"/>
  <pageSetup scale="56"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3C06D0E4-D7F1-48D9-AE6F-C85D13721109}">
          <x14:formula1>
            <xm:f>Responses!$A$2:$A$3</xm:f>
          </x14:formula1>
          <xm:sqref>D9:D10</xm:sqref>
        </x14:dataValidation>
        <x14:dataValidation type="list" allowBlank="1" showInputMessage="1" showErrorMessage="1" xr:uid="{71567D1E-7928-47DB-A177-0A192A7C0127}">
          <x14:formula1>
            <xm:f>Responses!$G$10:$G$12</xm:f>
          </x14:formula1>
          <xm:sqref>D18</xm:sqref>
        </x14:dataValidation>
        <x14:dataValidation type="date" allowBlank="1" showInputMessage="1" showErrorMessage="1" xr:uid="{FC348412-D1CD-4864-9F3C-B74DD3D2288F}">
          <x14:formula1>
            <xm:f>36526</xm:f>
          </x14:formula1>
          <x14:formula2>
            <xm:f>'1. Participant &amp; Project Info'!B13</xm:f>
          </x14:formula2>
          <xm:sqref>D14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73490-B092-4FF1-942B-4D6C5DED279D}">
  <sheetPr codeName="Sheet12"/>
  <dimension ref="B2:R28"/>
  <sheetViews>
    <sheetView topLeftCell="B1" zoomScale="80" zoomScaleNormal="80" workbookViewId="0">
      <selection activeCell="P5" sqref="P5"/>
    </sheetView>
  </sheetViews>
  <sheetFormatPr defaultRowHeight="14.5" x14ac:dyDescent="0.35"/>
  <cols>
    <col min="12" max="12" width="18.1796875" customWidth="1"/>
    <col min="13" max="13" width="24.26953125" customWidth="1"/>
    <col min="14" max="14" width="24.81640625" bestFit="1" customWidth="1"/>
    <col min="15" max="15" width="15.26953125" bestFit="1" customWidth="1"/>
    <col min="16" max="16" width="22.1796875" bestFit="1" customWidth="1"/>
    <col min="17" max="17" width="14.54296875" bestFit="1" customWidth="1"/>
    <col min="18" max="18" width="16.1796875" customWidth="1"/>
  </cols>
  <sheetData>
    <row r="2" spans="2:18" x14ac:dyDescent="0.35">
      <c r="B2" s="76" t="s">
        <v>293</v>
      </c>
    </row>
    <row r="3" spans="2:18" x14ac:dyDescent="0.35">
      <c r="B3" s="55" t="s">
        <v>414</v>
      </c>
      <c r="L3" s="61" t="s">
        <v>294</v>
      </c>
      <c r="M3" s="61" t="s">
        <v>295</v>
      </c>
      <c r="N3" s="61" t="s">
        <v>215</v>
      </c>
      <c r="O3" s="61" t="s">
        <v>296</v>
      </c>
      <c r="P3" s="61" t="s">
        <v>243</v>
      </c>
      <c r="Q3" s="61" t="s">
        <v>12</v>
      </c>
      <c r="R3" s="61" t="s">
        <v>297</v>
      </c>
    </row>
    <row r="4" spans="2:18" x14ac:dyDescent="0.35">
      <c r="B4" s="55" t="s">
        <v>415</v>
      </c>
      <c r="L4">
        <f>'1. Participant &amp; Project Info'!B5</f>
        <v>0</v>
      </c>
      <c r="M4">
        <f>'1. Participant &amp; Project Info'!B6</f>
        <v>0</v>
      </c>
      <c r="N4" t="str">
        <f>IF(OR('5. Qualitative Assessment'!D21=Responses!A2,'5. Qualitative Assessment'!D22=Responses!A2,'5. Qualitative Assessment'!D23=Responses!C2,'5. Qualitative Assessment'!D25=Responses!H2),"Low",IF('5. Qualitative Assessment'!D29=Responses!A2,"High",IF('5. Qualitative Assessment'!D17=Responses!A2,"Medium","Neutral")))</f>
        <v>Neutral</v>
      </c>
      <c r="O4" t="str">
        <f>IF(OR('5. Qualitative Assessment'!D34=Responses!K2,'5. Qualitative Assessment'!D34=Responses!K3),IF('5. Qualitative Assessment'!D33=Responses!A2,"High","Medium"),IF('5. Qualitative Assessment'!D38=Responses!K4,"Low","Neutral"))</f>
        <v>Neutral</v>
      </c>
      <c r="P4" t="str">
        <f>IF(OR('5. Qualitative Assessment'!D44=Responses!B2,'5. Qualitative Assessment'!D41=Responses!E2),"pass","fail")</f>
        <v>fail</v>
      </c>
      <c r="Q4" t="str">
        <f>IF(OR(ISBLANK('1. Participant &amp; Project Info'!B12),'1. Participant &amp; Project Info'!B12=index!D48),"no","yes")</f>
        <v>no</v>
      </c>
      <c r="R4" t="str">
        <f>IF($D$28&lt;E24,"Low",IF($D$28&gt;=E26,"High","Medium"))</f>
        <v>Low</v>
      </c>
    </row>
    <row r="5" spans="2:18" x14ac:dyDescent="0.35">
      <c r="B5" s="55" t="s">
        <v>298</v>
      </c>
    </row>
    <row r="6" spans="2:18" x14ac:dyDescent="0.35">
      <c r="B6" s="56" t="s">
        <v>299</v>
      </c>
    </row>
    <row r="8" spans="2:18" x14ac:dyDescent="0.35">
      <c r="B8" s="76" t="s">
        <v>300</v>
      </c>
    </row>
    <row r="9" spans="2:18" x14ac:dyDescent="0.35">
      <c r="B9" s="55" t="s">
        <v>416</v>
      </c>
    </row>
    <row r="10" spans="2:18" x14ac:dyDescent="0.35">
      <c r="B10" s="55" t="s">
        <v>417</v>
      </c>
    </row>
    <row r="11" spans="2:18" x14ac:dyDescent="0.35">
      <c r="B11" s="55" t="s">
        <v>418</v>
      </c>
    </row>
    <row r="12" spans="2:18" x14ac:dyDescent="0.35">
      <c r="B12" s="56" t="s">
        <v>299</v>
      </c>
    </row>
    <row r="14" spans="2:18" x14ac:dyDescent="0.35">
      <c r="B14" s="76" t="s">
        <v>439</v>
      </c>
    </row>
    <row r="15" spans="2:18" x14ac:dyDescent="0.35">
      <c r="B15" s="55" t="s">
        <v>440</v>
      </c>
    </row>
    <row r="16" spans="2:18" x14ac:dyDescent="0.35">
      <c r="B16" s="55" t="s">
        <v>441</v>
      </c>
    </row>
    <row r="17" spans="2:18" x14ac:dyDescent="0.35">
      <c r="B17" s="55"/>
    </row>
    <row r="19" spans="2:18" x14ac:dyDescent="0.35">
      <c r="B19" s="2" t="s">
        <v>436</v>
      </c>
    </row>
    <row r="20" spans="2:18" x14ac:dyDescent="0.35">
      <c r="B20" s="56" t="s">
        <v>461</v>
      </c>
    </row>
    <row r="23" spans="2:18" x14ac:dyDescent="0.35">
      <c r="B23" s="76" t="s">
        <v>316</v>
      </c>
    </row>
    <row r="24" spans="2:18" x14ac:dyDescent="0.35">
      <c r="B24" t="s">
        <v>311</v>
      </c>
      <c r="E24">
        <v>40</v>
      </c>
      <c r="Q24" s="75"/>
      <c r="R24" s="64"/>
    </row>
    <row r="25" spans="2:18" x14ac:dyDescent="0.35">
      <c r="B25" t="s">
        <v>313</v>
      </c>
      <c r="E25">
        <v>56</v>
      </c>
    </row>
    <row r="26" spans="2:18" x14ac:dyDescent="0.35">
      <c r="B26" t="s">
        <v>314</v>
      </c>
      <c r="E26" s="55">
        <v>56</v>
      </c>
    </row>
    <row r="28" spans="2:18" x14ac:dyDescent="0.35">
      <c r="C28" s="89" t="s">
        <v>312</v>
      </c>
      <c r="D28" s="90">
        <f>SUM('Dev Coding'!D3:D20)</f>
        <v>0</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785A5-A348-4C38-80B6-2DEC57446C9E}">
  <sheetPr codeName="Sheet13"/>
  <dimension ref="A2:Y20"/>
  <sheetViews>
    <sheetView zoomScale="70" zoomScaleNormal="70" workbookViewId="0">
      <pane xSplit="3" topLeftCell="D1" activePane="topRight" state="frozen"/>
      <selection pane="topRight" activeCell="D9" sqref="D9"/>
    </sheetView>
  </sheetViews>
  <sheetFormatPr defaultRowHeight="14.5" x14ac:dyDescent="0.35"/>
  <cols>
    <col min="2" max="2" width="17.453125" customWidth="1"/>
    <col min="3" max="3" width="58.81640625" customWidth="1"/>
    <col min="4" max="4" width="10.7265625" customWidth="1"/>
    <col min="15" max="21" width="28.453125" customWidth="1"/>
  </cols>
  <sheetData>
    <row r="2" spans="1:25" ht="43.5" x14ac:dyDescent="0.35">
      <c r="A2" s="35" t="s">
        <v>211</v>
      </c>
      <c r="B2" s="36" t="s">
        <v>269</v>
      </c>
      <c r="C2" s="36" t="s">
        <v>211</v>
      </c>
      <c r="D2" s="83" t="s">
        <v>310</v>
      </c>
      <c r="E2" t="s">
        <v>306</v>
      </c>
      <c r="F2" t="s">
        <v>302</v>
      </c>
      <c r="G2" t="s">
        <v>303</v>
      </c>
      <c r="H2" t="s">
        <v>304</v>
      </c>
      <c r="I2" t="s">
        <v>27</v>
      </c>
      <c r="J2" t="s">
        <v>13</v>
      </c>
      <c r="K2" t="s">
        <v>20</v>
      </c>
      <c r="L2" t="s">
        <v>47</v>
      </c>
      <c r="M2" t="s">
        <v>315</v>
      </c>
      <c r="N2" t="s">
        <v>54</v>
      </c>
      <c r="O2" s="1" t="s">
        <v>67</v>
      </c>
      <c r="P2" s="1" t="s">
        <v>74</v>
      </c>
      <c r="Q2" s="1" t="s">
        <v>82</v>
      </c>
      <c r="R2" s="1" t="s">
        <v>87</v>
      </c>
      <c r="S2" s="1" t="s">
        <v>92</v>
      </c>
      <c r="T2" s="1" t="s">
        <v>97</v>
      </c>
      <c r="U2" s="1" t="s">
        <v>102</v>
      </c>
      <c r="V2" s="69" t="s">
        <v>309</v>
      </c>
      <c r="W2" s="1" t="s">
        <v>307</v>
      </c>
      <c r="Y2" s="1" t="s">
        <v>308</v>
      </c>
    </row>
    <row r="3" spans="1:25" ht="31" x14ac:dyDescent="0.35">
      <c r="A3" s="38">
        <v>1</v>
      </c>
      <c r="B3" s="39" t="s">
        <v>43</v>
      </c>
      <c r="C3" s="57" t="s">
        <v>270</v>
      </c>
      <c r="D3" s="84">
        <f>IF('6. Development Risk'!D8=Responses!B10,'Dev Coding'!H3,IF('6. Development Risk'!D8=Responses!B11,'Dev Coding'!G3,IF('6. Development Risk'!D8=Responses!B12,'Dev Coding'!F3,IF('6. Development Risk'!D8=Responses!B13,'Dev Coding'!E3,0))))</f>
        <v>0</v>
      </c>
      <c r="E3">
        <v>1</v>
      </c>
      <c r="F3">
        <v>2</v>
      </c>
      <c r="G3">
        <v>3</v>
      </c>
      <c r="H3">
        <v>5</v>
      </c>
      <c r="Y3">
        <f>MAX(E3:X3)</f>
        <v>5</v>
      </c>
    </row>
    <row r="4" spans="1:25" ht="31" x14ac:dyDescent="0.35">
      <c r="A4" s="38">
        <v>2</v>
      </c>
      <c r="B4" s="39" t="s">
        <v>43</v>
      </c>
      <c r="C4" s="79" t="s">
        <v>271</v>
      </c>
      <c r="D4" s="85">
        <f>IF('6. Development Risk'!D9=Responses!A2,'Dev Coding'!J4,0)</f>
        <v>0</v>
      </c>
      <c r="J4">
        <v>10</v>
      </c>
      <c r="Y4">
        <f t="shared" ref="Y4:Y20" si="0">MAX(E4:X4)</f>
        <v>10</v>
      </c>
    </row>
    <row r="5" spans="1:25" ht="31" x14ac:dyDescent="0.35">
      <c r="A5" s="38">
        <v>3</v>
      </c>
      <c r="B5" s="39" t="s">
        <v>43</v>
      </c>
      <c r="C5" s="57" t="s">
        <v>272</v>
      </c>
      <c r="D5" s="84">
        <f>IF('6. Development Risk'!D10=Responses!A3,'Dev Coding'!K5,0)</f>
        <v>0</v>
      </c>
      <c r="K5">
        <v>5</v>
      </c>
      <c r="Y5">
        <f t="shared" si="0"/>
        <v>5</v>
      </c>
    </row>
    <row r="6" spans="1:25" ht="15.5" x14ac:dyDescent="0.35">
      <c r="A6" s="38">
        <v>4</v>
      </c>
      <c r="B6" s="39" t="s">
        <v>273</v>
      </c>
      <c r="C6" s="57" t="s">
        <v>274</v>
      </c>
      <c r="D6" s="84">
        <f>IF('6. Development Risk'!D11=index!R5,'Dev Coding'!O6,IF('6. Development Risk'!D11=index!R6,'Dev Coding'!P6,IF('6. Development Risk'!D11=index!R7,'Dev Coding'!Q6,IF('6. Development Risk'!D11=index!R8,'Dev Coding'!R6,IF('6. Development Risk'!D11=index!R9,'Dev Coding'!S6,IF('6. Development Risk'!D11=index!R10,'Dev Coding'!T6,IF('6. Development Risk'!D11=index!R11,'Dev Coding'!U6,0)))))))</f>
        <v>0</v>
      </c>
      <c r="O6">
        <v>0</v>
      </c>
      <c r="P6">
        <v>1</v>
      </c>
      <c r="Q6">
        <v>3</v>
      </c>
      <c r="R6">
        <v>6</v>
      </c>
      <c r="S6">
        <v>10</v>
      </c>
      <c r="T6">
        <v>10</v>
      </c>
      <c r="U6">
        <v>15</v>
      </c>
      <c r="Y6">
        <f t="shared" si="0"/>
        <v>15</v>
      </c>
    </row>
    <row r="7" spans="1:25" ht="31" x14ac:dyDescent="0.35">
      <c r="A7" s="38">
        <v>9</v>
      </c>
      <c r="B7" s="39" t="s">
        <v>276</v>
      </c>
      <c r="C7" s="79" t="s">
        <v>278</v>
      </c>
      <c r="D7" s="85">
        <f>IF('6. Development Risk'!D16=Responses!$E$2,'Dev Coding'!J7,IF('6. Development Risk'!D16=Responses!$E$4,'Dev Coding'!I7,0))</f>
        <v>0</v>
      </c>
      <c r="I7">
        <v>0.5</v>
      </c>
      <c r="J7">
        <v>1</v>
      </c>
      <c r="Y7">
        <f t="shared" si="0"/>
        <v>1</v>
      </c>
    </row>
    <row r="8" spans="1:25" ht="15.5" x14ac:dyDescent="0.35">
      <c r="A8" s="38">
        <v>10</v>
      </c>
      <c r="B8" s="39" t="s">
        <v>276</v>
      </c>
      <c r="C8" s="57" t="s">
        <v>279</v>
      </c>
      <c r="D8" s="85">
        <f>IF('6. Development Risk'!D17=Responses!$E$2,'Dev Coding'!J8,IF('6. Development Risk'!D17=Responses!$E$4,'Dev Coding'!I8,0))</f>
        <v>0</v>
      </c>
      <c r="I8">
        <v>0.5</v>
      </c>
      <c r="J8">
        <v>1</v>
      </c>
      <c r="Y8">
        <f t="shared" si="0"/>
        <v>1</v>
      </c>
    </row>
    <row r="9" spans="1:25" ht="31" x14ac:dyDescent="0.35">
      <c r="A9" s="38">
        <v>11</v>
      </c>
      <c r="B9" s="39" t="s">
        <v>276</v>
      </c>
      <c r="C9" s="58" t="s">
        <v>280</v>
      </c>
      <c r="D9" s="86">
        <f>IF('6. Development Risk'!D18=Responses!G10,'Dev Coding'!L9,IF('6. Development Risk'!D18=Responses!G11,'Dev Coding'!M9,0))</f>
        <v>0</v>
      </c>
      <c r="L9">
        <v>1</v>
      </c>
      <c r="M9">
        <v>0.5</v>
      </c>
      <c r="N9">
        <v>0</v>
      </c>
      <c r="Y9">
        <f t="shared" si="0"/>
        <v>1</v>
      </c>
    </row>
    <row r="10" spans="1:25" ht="31" x14ac:dyDescent="0.35">
      <c r="A10" s="38">
        <v>12</v>
      </c>
      <c r="B10" s="39" t="s">
        <v>276</v>
      </c>
      <c r="C10" s="79" t="s">
        <v>281</v>
      </c>
      <c r="D10" s="85">
        <f>IF('6. Development Risk'!D19=Responses!$E$2,'Dev Coding'!J10,IF('6. Development Risk'!D19=Responses!$E$4,'Dev Coding'!I10,0))</f>
        <v>0</v>
      </c>
      <c r="I10">
        <v>0.5</v>
      </c>
      <c r="J10">
        <v>1</v>
      </c>
      <c r="Y10">
        <f t="shared" si="0"/>
        <v>1</v>
      </c>
    </row>
    <row r="11" spans="1:25" ht="31" x14ac:dyDescent="0.35">
      <c r="A11" s="38">
        <v>13</v>
      </c>
      <c r="B11" s="39" t="s">
        <v>276</v>
      </c>
      <c r="C11" s="57" t="s">
        <v>282</v>
      </c>
      <c r="D11" s="85">
        <f>IF('6. Development Risk'!D20=Responses!$E$2,'Dev Coding'!J11,IF('6. Development Risk'!D20=Responses!$E$4,'Dev Coding'!I11,0))</f>
        <v>0</v>
      </c>
      <c r="I11">
        <v>0.5</v>
      </c>
      <c r="J11">
        <v>1</v>
      </c>
      <c r="Y11">
        <f t="shared" si="0"/>
        <v>1</v>
      </c>
    </row>
    <row r="12" spans="1:25" ht="31" x14ac:dyDescent="0.35">
      <c r="A12" s="38">
        <v>14</v>
      </c>
      <c r="B12" s="39" t="s">
        <v>276</v>
      </c>
      <c r="C12" s="57" t="s">
        <v>283</v>
      </c>
      <c r="D12" s="85">
        <f>IF('6. Development Risk'!D21=Responses!$E$2,'Dev Coding'!J12,IF('6. Development Risk'!D21=Responses!$E$4,'Dev Coding'!I12,0))</f>
        <v>0</v>
      </c>
      <c r="I12">
        <v>0.5</v>
      </c>
      <c r="J12">
        <v>1</v>
      </c>
      <c r="Y12">
        <f t="shared" si="0"/>
        <v>1</v>
      </c>
    </row>
    <row r="13" spans="1:25" ht="31" x14ac:dyDescent="0.35">
      <c r="A13" s="38">
        <v>15</v>
      </c>
      <c r="B13" s="39" t="s">
        <v>276</v>
      </c>
      <c r="C13" s="57" t="s">
        <v>284</v>
      </c>
      <c r="D13" s="85">
        <f>IF('6. Development Risk'!D22=Responses!$E$2,'Dev Coding'!J13,IF('6. Development Risk'!D22=Responses!$E$4,'Dev Coding'!I13,0))</f>
        <v>0</v>
      </c>
      <c r="I13">
        <v>0.5</v>
      </c>
      <c r="J13">
        <v>1</v>
      </c>
      <c r="Y13">
        <f t="shared" si="0"/>
        <v>1</v>
      </c>
    </row>
    <row r="14" spans="1:25" ht="15.5" x14ac:dyDescent="0.35">
      <c r="A14" s="38">
        <v>16</v>
      </c>
      <c r="B14" s="39" t="s">
        <v>276</v>
      </c>
      <c r="C14" s="79" t="s">
        <v>285</v>
      </c>
      <c r="D14" s="85">
        <f>IF('6. Development Risk'!D23=Responses!$E$2,'Dev Coding'!J14,IF('6. Development Risk'!D23=Responses!$E$4,'Dev Coding'!I14,0))</f>
        <v>0</v>
      </c>
      <c r="I14">
        <v>0.5</v>
      </c>
      <c r="J14">
        <v>1</v>
      </c>
      <c r="Y14">
        <f t="shared" si="0"/>
        <v>1</v>
      </c>
    </row>
    <row r="15" spans="1:25" ht="31" x14ac:dyDescent="0.35">
      <c r="A15" s="38">
        <v>17</v>
      </c>
      <c r="B15" s="39" t="s">
        <v>276</v>
      </c>
      <c r="C15" s="79" t="s">
        <v>286</v>
      </c>
      <c r="D15" s="85">
        <f>IF('6. Development Risk'!D24=Responses!$E$2,'Dev Coding'!J15,IF('6. Development Risk'!D24=Responses!$E$4,'Dev Coding'!I15,0))</f>
        <v>0</v>
      </c>
      <c r="I15">
        <v>0.5</v>
      </c>
      <c r="J15">
        <v>1</v>
      </c>
      <c r="Y15">
        <f t="shared" si="0"/>
        <v>1</v>
      </c>
    </row>
    <row r="16" spans="1:25" ht="15.5" x14ac:dyDescent="0.35">
      <c r="A16" s="38">
        <v>18</v>
      </c>
      <c r="B16" s="39" t="s">
        <v>276</v>
      </c>
      <c r="C16" s="79" t="s">
        <v>287</v>
      </c>
      <c r="D16" s="85">
        <f>IF('6. Development Risk'!D25=Responses!$E$2,'Dev Coding'!J16,IF('6. Development Risk'!D25=Responses!$E$4,'Dev Coding'!I16,0))</f>
        <v>0</v>
      </c>
      <c r="I16">
        <v>0.5</v>
      </c>
      <c r="J16">
        <v>1</v>
      </c>
      <c r="Y16">
        <f t="shared" si="0"/>
        <v>1</v>
      </c>
    </row>
    <row r="17" spans="1:25" ht="31" x14ac:dyDescent="0.35">
      <c r="A17" s="38">
        <v>19</v>
      </c>
      <c r="B17" s="39" t="s">
        <v>276</v>
      </c>
      <c r="C17" s="59" t="s">
        <v>288</v>
      </c>
      <c r="D17" s="85">
        <f>IF('6. Development Risk'!D26=Responses!$E$2,'Dev Coding'!J17,IF('6. Development Risk'!D26=Responses!$E$4,'Dev Coding'!I17,0))</f>
        <v>0</v>
      </c>
      <c r="I17">
        <v>5</v>
      </c>
      <c r="J17">
        <v>10</v>
      </c>
      <c r="Y17">
        <f t="shared" si="0"/>
        <v>10</v>
      </c>
    </row>
    <row r="18" spans="1:25" ht="46.5" x14ac:dyDescent="0.35">
      <c r="A18" s="38" t="s">
        <v>301</v>
      </c>
      <c r="B18" s="39" t="s">
        <v>289</v>
      </c>
      <c r="C18" s="79" t="s">
        <v>290</v>
      </c>
      <c r="D18" s="85">
        <f>IF('6. Development Risk'!D27=Responses!A2,'Dev Coding'!J18,'Dev Coding'!K18)</f>
        <v>0</v>
      </c>
      <c r="J18">
        <v>10</v>
      </c>
      <c r="Y18">
        <f t="shared" si="0"/>
        <v>10</v>
      </c>
    </row>
    <row r="19" spans="1:25" ht="31" x14ac:dyDescent="0.35">
      <c r="A19" s="38">
        <v>21</v>
      </c>
      <c r="B19" s="39" t="s">
        <v>289</v>
      </c>
      <c r="C19" s="80" t="s">
        <v>291</v>
      </c>
      <c r="D19" s="87">
        <f>IF('6. Development Risk'!D29&gt;5,'Dev Coding'!W19,IF('6. Development Risk'!D29&gt;3,'Dev Coding'!V19,0))</f>
        <v>0</v>
      </c>
      <c r="V19">
        <v>5</v>
      </c>
      <c r="W19">
        <v>10</v>
      </c>
      <c r="Y19">
        <f t="shared" si="0"/>
        <v>10</v>
      </c>
    </row>
    <row r="20" spans="1:25" ht="15.5" x14ac:dyDescent="0.35">
      <c r="A20" s="38">
        <v>22</v>
      </c>
      <c r="B20" s="39" t="s">
        <v>289</v>
      </c>
      <c r="C20" s="59" t="s">
        <v>292</v>
      </c>
      <c r="D20" s="88">
        <f>IF('6. Development Risk'!D30&gt;5,'Dev Coding'!W20,0)</f>
        <v>0</v>
      </c>
      <c r="W20">
        <v>5</v>
      </c>
      <c r="Y20">
        <f t="shared" si="0"/>
        <v>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4CD88-475F-4D1F-9E2B-D42A5B807C31}">
  <sheetPr codeName="Sheet14"/>
  <dimension ref="A1:V2"/>
  <sheetViews>
    <sheetView workbookViewId="0">
      <selection activeCell="A2" sqref="A2"/>
    </sheetView>
  </sheetViews>
  <sheetFormatPr defaultRowHeight="14.5" x14ac:dyDescent="0.35"/>
  <cols>
    <col min="1" max="1" width="6.453125" bestFit="1" customWidth="1"/>
    <col min="2" max="2" width="21.81640625" customWidth="1"/>
    <col min="3" max="3" width="7.1796875" bestFit="1" customWidth="1"/>
    <col min="4" max="4" width="4.7265625" bestFit="1" customWidth="1"/>
    <col min="5" max="5" width="7.453125" bestFit="1" customWidth="1"/>
    <col min="6" max="6" width="8.81640625" bestFit="1" customWidth="1"/>
    <col min="7" max="7" width="17.81640625" bestFit="1" customWidth="1"/>
    <col min="8" max="8" width="18.453125" customWidth="1"/>
    <col min="9" max="9" width="15.54296875" customWidth="1"/>
    <col min="10" max="11" width="14.54296875" customWidth="1"/>
    <col min="12" max="12" width="11.81640625" customWidth="1"/>
    <col min="13" max="13" width="11.453125" customWidth="1"/>
    <col min="14" max="17" width="11.81640625" customWidth="1"/>
    <col min="18" max="18" width="18" customWidth="1"/>
    <col min="19" max="19" width="10.54296875" customWidth="1"/>
    <col min="20" max="20" width="13.7265625" customWidth="1"/>
    <col min="21" max="21" width="9.453125" customWidth="1"/>
    <col min="22" max="22" width="10.7265625" customWidth="1"/>
  </cols>
  <sheetData>
    <row r="1" spans="1:22" s="71" customFormat="1" ht="72.5" x14ac:dyDescent="0.35">
      <c r="A1" s="73" t="str">
        <f>'1. Participant &amp; Project Info'!A5</f>
        <v>Seller:</v>
      </c>
      <c r="B1" s="73" t="str">
        <f>'1. Participant &amp; Project Info'!A6</f>
        <v>Project Name (enter a unique project title):</v>
      </c>
      <c r="C1" s="73" t="str">
        <f>'1. Participant &amp; Project Info'!A7</f>
        <v>PNode:</v>
      </c>
      <c r="D1" s="73" t="str">
        <f>'1. Participant &amp; Project Info'!A8</f>
        <v>City:</v>
      </c>
      <c r="E1" s="73" t="str">
        <f>'1. Participant &amp; Project Info'!A9</f>
        <v>County:</v>
      </c>
      <c r="F1" s="73" t="str">
        <f>'1. Participant &amp; Project Info'!A10</f>
        <v>Zip Code:</v>
      </c>
      <c r="G1" s="73" t="str">
        <f>'1. Participant &amp; Project Info'!A11</f>
        <v>General Local Capacity Area:</v>
      </c>
      <c r="H1" s="73" t="str">
        <f>'1. Participant &amp; Project Info'!A12</f>
        <v>Local Capacity Sub-Area:</v>
      </c>
      <c r="I1" s="73" t="str">
        <f>'1. Participant &amp; Project Info'!A13</f>
        <v>Commercial Online Date (MM/DD/YYYY):</v>
      </c>
      <c r="J1" s="73" t="str">
        <f>'1. Participant &amp; Project Info'!A14</f>
        <v>Project Type (select one):</v>
      </c>
      <c r="K1" s="73" t="str">
        <f>'1. Participant &amp; Project Info'!A15</f>
        <v>PPA Offer ($/MWh):</v>
      </c>
      <c r="L1" s="73" t="str">
        <f>'1. Participant &amp; Project Info'!A17</f>
        <v>Expected Average Annual Generation (MWh):</v>
      </c>
      <c r="M1" s="73" t="str">
        <f>'1. Participant &amp; Project Info'!A18</f>
        <v>Dispatchability (Y/N):</v>
      </c>
      <c r="N1" s="73" t="str">
        <f>'1. Participant &amp; Project Info'!A21</f>
        <v>Storage Capacity Price ($/kW-month)</v>
      </c>
      <c r="O1" s="73" t="str">
        <f>'1. Participant &amp; Project Info'!A22</f>
        <v>Storage System Capacity (MW):</v>
      </c>
      <c r="P1" s="73" t="str">
        <f>'1. Participant &amp; Project Info'!A23</f>
        <v>Storage System Duration (h):</v>
      </c>
      <c r="Q1" s="73" t="str">
        <f>'1. Participant &amp; Project Info'!A24</f>
        <v>Is grid-charging allowed for the storage system?</v>
      </c>
      <c r="R1" s="74" t="str">
        <f>'Qualitative &amp; Risk Coding'!N3</f>
        <v>Environmental Stewardship</v>
      </c>
      <c r="S1" s="74" t="str">
        <f>'Qualitative &amp; Risk Coding'!O3</f>
        <v>Benefits to DACS</v>
      </c>
      <c r="T1" s="74" t="str">
        <f>'Qualitative &amp; Risk Coding'!P3</f>
        <v>Workforce Development</v>
      </c>
      <c r="U1" s="74" t="str">
        <f>'Qualitative &amp; Risk Coding'!Q3</f>
        <v>Project Location</v>
      </c>
      <c r="V1" s="74" t="str">
        <f>'Qualitative &amp; Risk Coding'!R3</f>
        <v>Developer Trust</v>
      </c>
    </row>
    <row r="2" spans="1:22" x14ac:dyDescent="0.35">
      <c r="A2">
        <f>'1. Participant &amp; Project Info'!B5</f>
        <v>0</v>
      </c>
      <c r="B2">
        <f>'1. Participant &amp; Project Info'!B6</f>
        <v>0</v>
      </c>
      <c r="C2">
        <f>'1. Participant &amp; Project Info'!B7</f>
        <v>0</v>
      </c>
      <c r="D2">
        <f>'1. Participant &amp; Project Info'!B8</f>
        <v>0</v>
      </c>
      <c r="E2">
        <f>'1. Participant &amp; Project Info'!B9</f>
        <v>0</v>
      </c>
      <c r="F2">
        <f>'1. Participant &amp; Project Info'!B10</f>
        <v>0</v>
      </c>
      <c r="G2">
        <f>'1. Participant &amp; Project Info'!B11</f>
        <v>0</v>
      </c>
      <c r="H2">
        <f>'1. Participant &amp; Project Info'!B12</f>
        <v>0</v>
      </c>
      <c r="I2">
        <f>'1. Participant &amp; Project Info'!B13</f>
        <v>0</v>
      </c>
      <c r="J2">
        <f>'1. Participant &amp; Project Info'!B14</f>
        <v>0</v>
      </c>
      <c r="K2">
        <f>'1. Participant &amp; Project Info'!B15</f>
        <v>0</v>
      </c>
      <c r="L2">
        <f>'1. Participant &amp; Project Info'!B17</f>
        <v>0</v>
      </c>
      <c r="M2">
        <f>'1. Participant &amp; Project Info'!B18</f>
        <v>0</v>
      </c>
      <c r="N2">
        <f>'1. Participant &amp; Project Info'!B21</f>
        <v>0</v>
      </c>
      <c r="O2">
        <f>'1. Participant &amp; Project Info'!B22</f>
        <v>0</v>
      </c>
      <c r="P2">
        <f>'1. Participant &amp; Project Info'!B23</f>
        <v>0</v>
      </c>
      <c r="Q2">
        <f>'1. Participant &amp; Project Info'!B24</f>
        <v>0</v>
      </c>
      <c r="R2" s="72" t="str">
        <f>'Qualitative &amp; Risk Coding'!N4</f>
        <v>Neutral</v>
      </c>
      <c r="S2" s="72" t="str">
        <f>'Qualitative &amp; Risk Coding'!O4</f>
        <v>Neutral</v>
      </c>
      <c r="T2" s="72" t="str">
        <f>'Qualitative &amp; Risk Coding'!P4</f>
        <v>fail</v>
      </c>
      <c r="U2" s="72" t="str">
        <f>'Qualitative &amp; Risk Coding'!Q4</f>
        <v>no</v>
      </c>
      <c r="V2" s="72" t="str">
        <f>'Qualitative &amp; Risk Coding'!R4</f>
        <v>Low</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05954-1B02-49C6-A463-61AEB4B2C8AE}">
  <sheetPr codeName="Sheet2"/>
  <dimension ref="B2:S64"/>
  <sheetViews>
    <sheetView showGridLines="0" topLeftCell="A24" zoomScale="75" workbookViewId="0">
      <selection activeCell="D21" sqref="D21"/>
    </sheetView>
  </sheetViews>
  <sheetFormatPr defaultColWidth="8.7265625" defaultRowHeight="12.5" x14ac:dyDescent="0.25"/>
  <cols>
    <col min="1" max="1" width="2.54296875" style="4" customWidth="1"/>
    <col min="2" max="2" width="8.7265625" style="4"/>
    <col min="3" max="3" width="5.26953125" style="4" customWidth="1"/>
    <col min="4" max="4" width="10.81640625" style="4" bestFit="1" customWidth="1"/>
    <col min="5" max="5" width="11.26953125" style="4" bestFit="1" customWidth="1"/>
    <col min="6" max="6" width="40" style="4" bestFit="1" customWidth="1"/>
    <col min="7" max="7" width="11.26953125" style="4" bestFit="1" customWidth="1"/>
    <col min="8" max="8" width="17.26953125" style="4" bestFit="1" customWidth="1"/>
    <col min="9" max="9" width="11.26953125" style="4" bestFit="1" customWidth="1"/>
    <col min="10" max="10" width="13.7265625" style="4" bestFit="1" customWidth="1"/>
    <col min="11" max="11" width="11.26953125" style="4" bestFit="1" customWidth="1"/>
    <col min="12" max="12" width="22.81640625" style="4" bestFit="1" customWidth="1"/>
    <col min="13" max="13" width="8.7265625" style="4"/>
    <col min="14" max="14" width="30.26953125" style="4" bestFit="1" customWidth="1"/>
    <col min="15" max="15" width="8.7265625" style="4"/>
    <col min="16" max="16" width="34.1796875" style="4" customWidth="1"/>
    <col min="17" max="17" width="8.7265625" style="4"/>
    <col min="18" max="18" width="59.81640625" style="4" bestFit="1" customWidth="1"/>
    <col min="19" max="16384" width="8.7265625" style="4"/>
  </cols>
  <sheetData>
    <row r="2" spans="2:19" ht="17.5" x14ac:dyDescent="0.35">
      <c r="B2" s="3" t="s">
        <v>55</v>
      </c>
    </row>
    <row r="3" spans="2:19" ht="17.5" x14ac:dyDescent="0.35">
      <c r="B3" s="5"/>
    </row>
    <row r="4" spans="2:19" ht="13" x14ac:dyDescent="0.3">
      <c r="B4" s="6" t="s">
        <v>56</v>
      </c>
      <c r="D4" s="6" t="s">
        <v>57</v>
      </c>
      <c r="F4" s="6" t="s">
        <v>58</v>
      </c>
      <c r="H4" s="6" t="s">
        <v>59</v>
      </c>
      <c r="J4" s="6" t="s">
        <v>43</v>
      </c>
      <c r="L4" s="7" t="s">
        <v>60</v>
      </c>
      <c r="N4" s="6" t="s">
        <v>61</v>
      </c>
      <c r="O4" s="6"/>
      <c r="P4" s="6" t="s">
        <v>62</v>
      </c>
      <c r="R4" s="6" t="s">
        <v>63</v>
      </c>
      <c r="S4" s="6" t="s">
        <v>64</v>
      </c>
    </row>
    <row r="5" spans="2:19" ht="13" x14ac:dyDescent="0.3">
      <c r="B5" s="63" t="s">
        <v>65</v>
      </c>
      <c r="D5" s="4" t="s">
        <v>66</v>
      </c>
      <c r="F5" s="63" t="s">
        <v>66</v>
      </c>
      <c r="G5" s="8"/>
      <c r="H5" s="63" t="s">
        <v>66</v>
      </c>
      <c r="J5" s="63" t="s">
        <v>66</v>
      </c>
      <c r="K5" s="8"/>
      <c r="L5" s="82" t="s">
        <v>66</v>
      </c>
      <c r="N5" s="63" t="s">
        <v>66</v>
      </c>
      <c r="O5" s="63"/>
      <c r="P5" s="63" t="s">
        <v>66</v>
      </c>
      <c r="R5" s="63" t="s">
        <v>67</v>
      </c>
      <c r="S5" s="63" t="s">
        <v>66</v>
      </c>
    </row>
    <row r="6" spans="2:19" x14ac:dyDescent="0.25">
      <c r="B6" s="4" t="s">
        <v>68</v>
      </c>
      <c r="D6" s="4" t="s">
        <v>69</v>
      </c>
      <c r="F6" s="4" t="s">
        <v>70</v>
      </c>
      <c r="H6" s="4" t="s">
        <v>71</v>
      </c>
      <c r="J6" s="63" t="s">
        <v>72</v>
      </c>
      <c r="L6" s="63">
        <v>10</v>
      </c>
      <c r="N6" s="63" t="s">
        <v>73</v>
      </c>
      <c r="O6" s="63"/>
      <c r="P6" s="63" t="s">
        <v>73</v>
      </c>
      <c r="R6" s="63" t="s">
        <v>74</v>
      </c>
      <c r="S6" s="63" t="s">
        <v>75</v>
      </c>
    </row>
    <row r="7" spans="2:19" x14ac:dyDescent="0.25">
      <c r="B7" s="4" t="s">
        <v>76</v>
      </c>
      <c r="D7" s="4" t="s">
        <v>77</v>
      </c>
      <c r="F7" s="4" t="s">
        <v>78</v>
      </c>
      <c r="H7" s="4" t="s">
        <v>79</v>
      </c>
      <c r="J7" s="63" t="s">
        <v>80</v>
      </c>
      <c r="L7" s="63">
        <v>15</v>
      </c>
      <c r="N7" s="63" t="s">
        <v>81</v>
      </c>
      <c r="O7" s="63"/>
      <c r="P7" s="63" t="s">
        <v>81</v>
      </c>
      <c r="R7" s="63" t="s">
        <v>82</v>
      </c>
      <c r="S7" s="63" t="s">
        <v>83</v>
      </c>
    </row>
    <row r="8" spans="2:19" ht="17.5" x14ac:dyDescent="0.35">
      <c r="B8" s="4" t="s">
        <v>84</v>
      </c>
      <c r="F8" s="4" t="s">
        <v>85</v>
      </c>
      <c r="J8" s="63" t="s">
        <v>86</v>
      </c>
      <c r="L8" s="63">
        <v>20</v>
      </c>
      <c r="N8" s="5"/>
      <c r="O8" s="5"/>
      <c r="P8" s="63" t="s">
        <v>28</v>
      </c>
      <c r="R8" s="63" t="s">
        <v>87</v>
      </c>
      <c r="S8" s="63" t="s">
        <v>88</v>
      </c>
    </row>
    <row r="9" spans="2:19" x14ac:dyDescent="0.25">
      <c r="B9" s="4" t="s">
        <v>89</v>
      </c>
      <c r="F9" s="4" t="s">
        <v>90</v>
      </c>
      <c r="J9" s="63" t="s">
        <v>91</v>
      </c>
      <c r="L9" s="63"/>
      <c r="R9" s="63" t="s">
        <v>92</v>
      </c>
      <c r="S9" s="63" t="s">
        <v>93</v>
      </c>
    </row>
    <row r="10" spans="2:19" x14ac:dyDescent="0.25">
      <c r="B10" s="4" t="s">
        <v>94</v>
      </c>
      <c r="F10" s="4" t="s">
        <v>95</v>
      </c>
      <c r="J10" s="63" t="s">
        <v>96</v>
      </c>
      <c r="L10" s="63"/>
      <c r="R10" s="63" t="s">
        <v>97</v>
      </c>
      <c r="S10" s="63" t="s">
        <v>98</v>
      </c>
    </row>
    <row r="11" spans="2:19" ht="13" x14ac:dyDescent="0.3">
      <c r="B11" s="4" t="s">
        <v>99</v>
      </c>
      <c r="D11" s="6" t="s">
        <v>100</v>
      </c>
      <c r="F11" s="4" t="s">
        <v>101</v>
      </c>
      <c r="J11" s="63" t="s">
        <v>42</v>
      </c>
      <c r="L11" s="63"/>
      <c r="R11" s="63" t="s">
        <v>102</v>
      </c>
      <c r="S11" s="63" t="s">
        <v>103</v>
      </c>
    </row>
    <row r="12" spans="2:19" x14ac:dyDescent="0.25">
      <c r="B12" s="4" t="s">
        <v>104</v>
      </c>
      <c r="D12" s="63" t="s">
        <v>105</v>
      </c>
      <c r="F12" s="4" t="s">
        <v>106</v>
      </c>
      <c r="R12" s="63"/>
    </row>
    <row r="13" spans="2:19" x14ac:dyDescent="0.25">
      <c r="B13" s="4" t="s">
        <v>107</v>
      </c>
      <c r="D13" s="63" t="s">
        <v>108</v>
      </c>
      <c r="F13" s="4" t="s">
        <v>42</v>
      </c>
    </row>
    <row r="14" spans="2:19" x14ac:dyDescent="0.25">
      <c r="B14" s="4" t="s">
        <v>109</v>
      </c>
    </row>
    <row r="15" spans="2:19" ht="13" x14ac:dyDescent="0.3">
      <c r="B15" s="4" t="s">
        <v>110</v>
      </c>
      <c r="D15" s="6" t="s">
        <v>111</v>
      </c>
    </row>
    <row r="16" spans="2:19" ht="13" x14ac:dyDescent="0.3">
      <c r="B16" s="4" t="s">
        <v>112</v>
      </c>
      <c r="D16" s="63" t="s">
        <v>388</v>
      </c>
      <c r="F16" s="6" t="s">
        <v>114</v>
      </c>
    </row>
    <row r="17" spans="2:6" x14ac:dyDescent="0.25">
      <c r="B17" s="4" t="s">
        <v>115</v>
      </c>
      <c r="D17" s="63" t="s">
        <v>113</v>
      </c>
      <c r="F17" s="63" t="s">
        <v>116</v>
      </c>
    </row>
    <row r="18" spans="2:6" x14ac:dyDescent="0.25">
      <c r="B18" s="4" t="s">
        <v>117</v>
      </c>
      <c r="D18" s="63" t="s">
        <v>118</v>
      </c>
      <c r="F18" s="63" t="s">
        <v>119</v>
      </c>
    </row>
    <row r="19" spans="2:6" x14ac:dyDescent="0.25">
      <c r="B19" s="4" t="s">
        <v>120</v>
      </c>
      <c r="D19" s="63" t="s">
        <v>78</v>
      </c>
      <c r="F19" s="63" t="s">
        <v>121</v>
      </c>
    </row>
    <row r="20" spans="2:6" x14ac:dyDescent="0.25">
      <c r="B20" s="4" t="s">
        <v>122</v>
      </c>
      <c r="D20" s="63" t="s">
        <v>389</v>
      </c>
      <c r="F20" s="63" t="s">
        <v>123</v>
      </c>
    </row>
    <row r="21" spans="2:6" x14ac:dyDescent="0.25">
      <c r="B21" s="4" t="s">
        <v>124</v>
      </c>
      <c r="D21" s="4" t="s">
        <v>427</v>
      </c>
      <c r="F21" s="4" t="s">
        <v>125</v>
      </c>
    </row>
    <row r="22" spans="2:6" x14ac:dyDescent="0.25">
      <c r="B22" s="4" t="s">
        <v>126</v>
      </c>
      <c r="F22" s="63" t="s">
        <v>128</v>
      </c>
    </row>
    <row r="23" spans="2:6" ht="13" x14ac:dyDescent="0.3">
      <c r="B23" s="4" t="s">
        <v>129</v>
      </c>
      <c r="D23" s="6" t="s">
        <v>127</v>
      </c>
      <c r="F23" s="63" t="s">
        <v>130</v>
      </c>
    </row>
    <row r="24" spans="2:6" x14ac:dyDescent="0.25">
      <c r="B24" s="4" t="s">
        <v>131</v>
      </c>
      <c r="D24" s="63" t="s">
        <v>13</v>
      </c>
      <c r="F24" s="63" t="s">
        <v>132</v>
      </c>
    </row>
    <row r="25" spans="2:6" x14ac:dyDescent="0.25">
      <c r="B25" s="4" t="s">
        <v>133</v>
      </c>
      <c r="D25" s="63" t="s">
        <v>20</v>
      </c>
      <c r="F25" s="63" t="s">
        <v>134</v>
      </c>
    </row>
    <row r="26" spans="2:6" x14ac:dyDescent="0.25">
      <c r="B26" s="4" t="s">
        <v>135</v>
      </c>
      <c r="F26" s="9" t="s">
        <v>42</v>
      </c>
    </row>
    <row r="27" spans="2:6" ht="13" x14ac:dyDescent="0.3">
      <c r="B27" s="4" t="s">
        <v>137</v>
      </c>
      <c r="D27" s="6" t="s">
        <v>136</v>
      </c>
      <c r="F27" s="9"/>
    </row>
    <row r="28" spans="2:6" x14ac:dyDescent="0.25">
      <c r="B28" s="4" t="s">
        <v>139</v>
      </c>
      <c r="D28" s="63" t="s">
        <v>138</v>
      </c>
      <c r="F28" s="10"/>
    </row>
    <row r="29" spans="2:6" x14ac:dyDescent="0.25">
      <c r="B29" s="4" t="s">
        <v>141</v>
      </c>
      <c r="D29" s="63" t="s">
        <v>140</v>
      </c>
    </row>
    <row r="30" spans="2:6" x14ac:dyDescent="0.25">
      <c r="B30" s="4" t="s">
        <v>143</v>
      </c>
      <c r="D30" s="63" t="s">
        <v>142</v>
      </c>
      <c r="F30" s="10"/>
    </row>
    <row r="31" spans="2:6" x14ac:dyDescent="0.25">
      <c r="B31" s="4" t="s">
        <v>145</v>
      </c>
      <c r="D31" s="63" t="s">
        <v>144</v>
      </c>
    </row>
    <row r="32" spans="2:6" x14ac:dyDescent="0.25">
      <c r="B32" s="4" t="s">
        <v>147</v>
      </c>
      <c r="D32" s="63" t="s">
        <v>146</v>
      </c>
      <c r="F32" s="10"/>
    </row>
    <row r="33" spans="2:6" x14ac:dyDescent="0.25">
      <c r="B33" s="4" t="s">
        <v>149</v>
      </c>
      <c r="D33" s="63" t="s">
        <v>148</v>
      </c>
      <c r="F33" s="10"/>
    </row>
    <row r="34" spans="2:6" x14ac:dyDescent="0.25">
      <c r="B34" s="4" t="s">
        <v>151</v>
      </c>
      <c r="D34" s="63" t="s">
        <v>150</v>
      </c>
    </row>
    <row r="35" spans="2:6" x14ac:dyDescent="0.25">
      <c r="B35" s="4" t="s">
        <v>153</v>
      </c>
      <c r="D35" s="63" t="s">
        <v>152</v>
      </c>
      <c r="F35" s="10"/>
    </row>
    <row r="36" spans="2:6" x14ac:dyDescent="0.25">
      <c r="B36" s="4" t="s">
        <v>155</v>
      </c>
      <c r="D36" s="63" t="s">
        <v>154</v>
      </c>
      <c r="F36" s="10"/>
    </row>
    <row r="37" spans="2:6" x14ac:dyDescent="0.25">
      <c r="B37" s="4" t="s">
        <v>157</v>
      </c>
      <c r="D37" s="63" t="s">
        <v>156</v>
      </c>
    </row>
    <row r="38" spans="2:6" x14ac:dyDescent="0.25">
      <c r="B38" s="4" t="s">
        <v>159</v>
      </c>
      <c r="D38" s="63" t="s">
        <v>158</v>
      </c>
    </row>
    <row r="39" spans="2:6" x14ac:dyDescent="0.25">
      <c r="B39" s="4" t="s">
        <v>161</v>
      </c>
      <c r="D39" s="4" t="s">
        <v>160</v>
      </c>
    </row>
    <row r="40" spans="2:6" x14ac:dyDescent="0.25">
      <c r="B40" s="4" t="s">
        <v>162</v>
      </c>
    </row>
    <row r="41" spans="2:6" ht="13" x14ac:dyDescent="0.3">
      <c r="B41" s="4" t="s">
        <v>163</v>
      </c>
      <c r="D41" s="91" t="s">
        <v>331</v>
      </c>
    </row>
    <row r="42" spans="2:6" x14ac:dyDescent="0.25">
      <c r="B42" s="4" t="s">
        <v>164</v>
      </c>
      <c r="D42" s="92" t="s">
        <v>332</v>
      </c>
    </row>
    <row r="43" spans="2:6" x14ac:dyDescent="0.25">
      <c r="B43" s="4" t="s">
        <v>165</v>
      </c>
      <c r="D43" s="92" t="s">
        <v>333</v>
      </c>
    </row>
    <row r="44" spans="2:6" x14ac:dyDescent="0.25">
      <c r="B44" s="4" t="s">
        <v>166</v>
      </c>
      <c r="D44" s="92" t="s">
        <v>334</v>
      </c>
    </row>
    <row r="45" spans="2:6" x14ac:dyDescent="0.25">
      <c r="B45" s="4" t="s">
        <v>167</v>
      </c>
      <c r="D45" s="92" t="s">
        <v>335</v>
      </c>
    </row>
    <row r="46" spans="2:6" x14ac:dyDescent="0.25">
      <c r="B46" s="4" t="s">
        <v>168</v>
      </c>
      <c r="D46" s="92" t="s">
        <v>336</v>
      </c>
    </row>
    <row r="47" spans="2:6" x14ac:dyDescent="0.25">
      <c r="B47" s="4" t="s">
        <v>169</v>
      </c>
      <c r="D47" s="92" t="s">
        <v>337</v>
      </c>
    </row>
    <row r="48" spans="2:6" x14ac:dyDescent="0.25">
      <c r="B48" s="4" t="s">
        <v>170</v>
      </c>
      <c r="D48" s="92" t="s">
        <v>438</v>
      </c>
    </row>
    <row r="49" spans="2:2" x14ac:dyDescent="0.25">
      <c r="B49" s="4" t="s">
        <v>171</v>
      </c>
    </row>
    <row r="50" spans="2:2" x14ac:dyDescent="0.25">
      <c r="B50" s="4" t="s">
        <v>172</v>
      </c>
    </row>
    <row r="51" spans="2:2" x14ac:dyDescent="0.25">
      <c r="B51" s="4" t="s">
        <v>173</v>
      </c>
    </row>
    <row r="52" spans="2:2" x14ac:dyDescent="0.25">
      <c r="B52" s="4" t="s">
        <v>174</v>
      </c>
    </row>
    <row r="53" spans="2:2" x14ac:dyDescent="0.25">
      <c r="B53" s="4" t="s">
        <v>175</v>
      </c>
    </row>
    <row r="54" spans="2:2" x14ac:dyDescent="0.25">
      <c r="B54" s="4" t="s">
        <v>176</v>
      </c>
    </row>
    <row r="55" spans="2:2" x14ac:dyDescent="0.25">
      <c r="B55" s="4" t="s">
        <v>177</v>
      </c>
    </row>
    <row r="56" spans="2:2" x14ac:dyDescent="0.25">
      <c r="B56" s="4" t="s">
        <v>178</v>
      </c>
    </row>
    <row r="57" spans="2:2" x14ac:dyDescent="0.25">
      <c r="B57" s="4" t="s">
        <v>179</v>
      </c>
    </row>
    <row r="58" spans="2:2" x14ac:dyDescent="0.25">
      <c r="B58" s="4" t="s">
        <v>180</v>
      </c>
    </row>
    <row r="59" spans="2:2" x14ac:dyDescent="0.25">
      <c r="B59" s="4" t="s">
        <v>181</v>
      </c>
    </row>
    <row r="60" spans="2:2" x14ac:dyDescent="0.25">
      <c r="B60" s="4" t="s">
        <v>182</v>
      </c>
    </row>
    <row r="61" spans="2:2" x14ac:dyDescent="0.25">
      <c r="B61" s="4" t="s">
        <v>183</v>
      </c>
    </row>
    <row r="62" spans="2:2" x14ac:dyDescent="0.25">
      <c r="B62" s="4" t="s">
        <v>184</v>
      </c>
    </row>
    <row r="63" spans="2:2" x14ac:dyDescent="0.25">
      <c r="B63" s="4" t="s">
        <v>185</v>
      </c>
    </row>
    <row r="64" spans="2:2" x14ac:dyDescent="0.25">
      <c r="B64" s="4" t="s">
        <v>186</v>
      </c>
    </row>
  </sheetData>
  <dataConsolidate/>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60426-5F6F-47E9-A0D2-035719EC2BE5}">
  <sheetPr codeName="Sheet3">
    <tabColor theme="1"/>
    <pageSetUpPr fitToPage="1"/>
  </sheetPr>
  <dimension ref="B1:AK70"/>
  <sheetViews>
    <sheetView showGridLines="0" tabSelected="1" zoomScale="70" zoomScaleNormal="70" workbookViewId="0"/>
  </sheetViews>
  <sheetFormatPr defaultColWidth="8.7265625" defaultRowHeight="12.5" x14ac:dyDescent="0.25"/>
  <cols>
    <col min="1" max="1" width="2.54296875" style="12" customWidth="1"/>
    <col min="2" max="2" width="2.7265625" style="12" customWidth="1"/>
    <col min="3" max="3" width="8.7265625" style="12" customWidth="1"/>
    <col min="4" max="5" width="8.7265625" style="12"/>
    <col min="6" max="6" width="28.1796875" style="12" customWidth="1"/>
    <col min="7" max="7" width="31.453125" style="12" customWidth="1"/>
    <col min="8" max="28" width="8.7265625" style="12"/>
    <col min="29" max="31" width="8.7265625" style="12" customWidth="1"/>
    <col min="32" max="16384" width="8.7265625" style="12"/>
  </cols>
  <sheetData>
    <row r="1" spans="2:31" x14ac:dyDescent="0.25">
      <c r="B1" s="11"/>
    </row>
    <row r="2" spans="2:31" ht="20" x14ac:dyDescent="0.35">
      <c r="B2" s="213" t="s">
        <v>187</v>
      </c>
      <c r="C2" s="213"/>
      <c r="D2" s="213"/>
      <c r="E2" s="213"/>
      <c r="F2" s="213"/>
      <c r="G2" s="213"/>
      <c r="H2" s="213"/>
      <c r="I2" s="213"/>
      <c r="J2" s="213"/>
      <c r="K2" s="213"/>
      <c r="L2" s="213"/>
      <c r="M2" s="13"/>
      <c r="N2" s="13"/>
      <c r="O2" s="13"/>
      <c r="P2" s="13"/>
      <c r="Q2" s="13"/>
      <c r="R2" s="13"/>
      <c r="S2" s="13"/>
      <c r="T2" s="14"/>
      <c r="U2" s="14"/>
      <c r="V2" s="14"/>
      <c r="W2" s="14"/>
      <c r="X2" s="14"/>
      <c r="Y2" s="14"/>
      <c r="Z2" s="14"/>
      <c r="AA2" s="14"/>
      <c r="AB2" s="14"/>
    </row>
    <row r="3" spans="2:31" ht="18" x14ac:dyDescent="0.35">
      <c r="E3" s="15"/>
      <c r="T3" s="14"/>
      <c r="U3" s="14"/>
      <c r="V3" s="14"/>
      <c r="W3" s="14"/>
      <c r="X3" s="14"/>
      <c r="Y3" s="14"/>
      <c r="Z3" s="14"/>
      <c r="AA3" s="14"/>
      <c r="AB3" s="14"/>
    </row>
    <row r="4" spans="2:31" ht="15.5" x14ac:dyDescent="0.35">
      <c r="B4" s="212" t="s">
        <v>368</v>
      </c>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row>
    <row r="7" spans="2:31" ht="15.5" x14ac:dyDescent="0.35">
      <c r="B7" s="16" t="s">
        <v>188</v>
      </c>
      <c r="C7" s="17"/>
      <c r="D7" s="17"/>
      <c r="E7" s="17"/>
      <c r="F7" s="17"/>
      <c r="G7" s="17"/>
      <c r="H7" s="17"/>
      <c r="I7" s="17"/>
      <c r="J7" s="17"/>
      <c r="K7" s="17"/>
      <c r="L7" s="17"/>
      <c r="M7" s="17"/>
      <c r="N7" s="17"/>
      <c r="O7" s="17"/>
      <c r="P7" s="17"/>
      <c r="Q7" s="17"/>
      <c r="R7" s="17"/>
      <c r="S7" s="17"/>
    </row>
    <row r="8" spans="2:31" s="18" customFormat="1" ht="14.25" customHeight="1" x14ac:dyDescent="0.3">
      <c r="C8" s="217" t="s">
        <v>369</v>
      </c>
      <c r="D8" s="217"/>
      <c r="E8" s="217"/>
      <c r="F8" s="217"/>
      <c r="G8" s="217"/>
      <c r="H8" s="217"/>
      <c r="I8" s="217"/>
      <c r="J8" s="217"/>
      <c r="K8" s="217"/>
      <c r="L8" s="217"/>
      <c r="M8" s="217"/>
      <c r="N8" s="217"/>
      <c r="O8" s="217"/>
      <c r="P8" s="217"/>
      <c r="Q8" s="217"/>
      <c r="R8" s="217"/>
      <c r="S8" s="217"/>
      <c r="T8" s="217"/>
      <c r="U8" s="217"/>
      <c r="V8" s="217"/>
      <c r="W8" s="217"/>
      <c r="X8" s="217"/>
      <c r="Y8" s="217"/>
    </row>
    <row r="9" spans="2:31" s="18" customFormat="1" ht="14.25" customHeight="1" x14ac:dyDescent="0.3">
      <c r="C9" s="217" t="s">
        <v>370</v>
      </c>
      <c r="D9" s="217"/>
      <c r="E9" s="217"/>
      <c r="F9" s="217"/>
      <c r="G9" s="217"/>
      <c r="H9" s="217"/>
      <c r="I9" s="217"/>
      <c r="J9" s="217"/>
      <c r="K9" s="217"/>
      <c r="L9" s="217"/>
      <c r="M9" s="217"/>
      <c r="N9" s="217"/>
      <c r="O9" s="217"/>
      <c r="P9" s="217"/>
      <c r="Q9" s="217"/>
      <c r="R9" s="217"/>
      <c r="S9" s="217"/>
      <c r="T9" s="217"/>
      <c r="U9" s="217"/>
      <c r="V9" s="217"/>
      <c r="W9" s="217"/>
      <c r="X9" s="217"/>
      <c r="Y9" s="217"/>
    </row>
    <row r="10" spans="2:31" s="18" customFormat="1" ht="14.25" customHeight="1" x14ac:dyDescent="0.3">
      <c r="T10" s="12"/>
    </row>
    <row r="11" spans="2:31" ht="15.5" x14ac:dyDescent="0.35">
      <c r="B11" s="160" t="s">
        <v>362</v>
      </c>
      <c r="C11" s="161"/>
      <c r="D11" s="19"/>
      <c r="E11" s="19"/>
      <c r="F11" s="19"/>
      <c r="G11" s="19"/>
      <c r="H11" s="19"/>
      <c r="I11" s="19"/>
      <c r="J11" s="19"/>
      <c r="K11" s="19"/>
      <c r="L11" s="19"/>
      <c r="M11" s="19"/>
      <c r="N11" s="19"/>
      <c r="O11" s="19"/>
      <c r="P11" s="19"/>
      <c r="Q11" s="19"/>
      <c r="R11" s="19"/>
      <c r="S11" s="19"/>
    </row>
    <row r="12" spans="2:31" ht="15.5" x14ac:dyDescent="0.35">
      <c r="B12" s="160"/>
      <c r="C12" s="214" t="s">
        <v>371</v>
      </c>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row>
    <row r="13" spans="2:31" ht="15.5" x14ac:dyDescent="0.35">
      <c r="B13" s="160"/>
      <c r="C13" s="214" t="s">
        <v>372</v>
      </c>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row>
    <row r="14" spans="2:31" ht="15.5" x14ac:dyDescent="0.35">
      <c r="B14" s="160"/>
      <c r="C14" s="214" t="s">
        <v>387</v>
      </c>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row>
    <row r="15" spans="2:31" ht="15.75" customHeight="1" x14ac:dyDescent="0.35">
      <c r="B15"/>
      <c r="C15" s="214" t="s">
        <v>429</v>
      </c>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row>
    <row r="16" spans="2:31" ht="14" x14ac:dyDescent="0.3">
      <c r="B16" s="92"/>
      <c r="C16" s="214" t="s">
        <v>391</v>
      </c>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row>
    <row r="17" spans="2:31" ht="14.25" customHeight="1" x14ac:dyDescent="0.3">
      <c r="B17" s="92"/>
      <c r="C17" s="214" t="s">
        <v>459</v>
      </c>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row>
    <row r="18" spans="2:31" ht="14" x14ac:dyDescent="0.3">
      <c r="B18" s="92"/>
      <c r="C18" s="215" t="s">
        <v>385</v>
      </c>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row>
    <row r="19" spans="2:31" ht="16" thickBot="1" x14ac:dyDescent="0.4">
      <c r="B19" s="16"/>
      <c r="C19" s="18"/>
    </row>
    <row r="20" spans="2:31" ht="16.5" thickTop="1" thickBot="1" x14ac:dyDescent="0.4">
      <c r="B20" s="16"/>
      <c r="C20" s="163"/>
      <c r="F20" s="164" t="s">
        <v>378</v>
      </c>
      <c r="G20" s="165" t="s">
        <v>381</v>
      </c>
    </row>
    <row r="21" spans="2:31" ht="15.5" x14ac:dyDescent="0.35">
      <c r="B21" s="16"/>
      <c r="C21" s="163"/>
      <c r="F21" s="166" t="s">
        <v>393</v>
      </c>
      <c r="G21" s="167" t="s">
        <v>382</v>
      </c>
    </row>
    <row r="22" spans="2:31" ht="15.5" x14ac:dyDescent="0.35">
      <c r="B22" s="16"/>
      <c r="C22" s="163"/>
      <c r="F22" s="168" t="s">
        <v>379</v>
      </c>
      <c r="G22" s="169" t="s">
        <v>383</v>
      </c>
    </row>
    <row r="23" spans="2:31" ht="15.5" x14ac:dyDescent="0.35">
      <c r="B23" s="16"/>
      <c r="C23" s="163"/>
      <c r="F23" s="168" t="s">
        <v>394</v>
      </c>
      <c r="G23" s="169" t="s">
        <v>384</v>
      </c>
    </row>
    <row r="24" spans="2:31" ht="15.5" x14ac:dyDescent="0.35">
      <c r="B24" s="16"/>
      <c r="C24" s="163"/>
      <c r="F24" s="168" t="s">
        <v>380</v>
      </c>
      <c r="G24" s="169" t="s">
        <v>386</v>
      </c>
    </row>
    <row r="25" spans="2:31" ht="16" thickBot="1" x14ac:dyDescent="0.4">
      <c r="B25" s="16"/>
      <c r="C25" s="178"/>
      <c r="F25" s="180" t="s">
        <v>428</v>
      </c>
      <c r="G25" s="181" t="s">
        <v>458</v>
      </c>
    </row>
    <row r="26" spans="2:31" ht="16" thickTop="1" x14ac:dyDescent="0.35">
      <c r="B26" s="16"/>
      <c r="C26" s="163"/>
    </row>
    <row r="27" spans="2:31" ht="15.5" x14ac:dyDescent="0.35">
      <c r="B27" s="16" t="s">
        <v>363</v>
      </c>
      <c r="C27" s="17"/>
      <c r="D27" s="19"/>
      <c r="E27" s="19"/>
      <c r="F27" s="19"/>
      <c r="G27" s="19"/>
      <c r="H27" s="19"/>
      <c r="I27" s="19"/>
      <c r="J27" s="19"/>
      <c r="K27" s="19"/>
      <c r="L27" s="19"/>
      <c r="M27" s="19"/>
      <c r="N27" s="19"/>
      <c r="O27" s="19"/>
      <c r="P27" s="19"/>
      <c r="Q27" s="19"/>
      <c r="R27" s="19"/>
      <c r="S27" s="19"/>
    </row>
    <row r="28" spans="2:31" ht="14" x14ac:dyDescent="0.3">
      <c r="B28" s="18"/>
      <c r="C28" s="217" t="s">
        <v>373</v>
      </c>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row>
    <row r="29" spans="2:31" ht="15.5" x14ac:dyDescent="0.35">
      <c r="B29" s="16"/>
      <c r="C29" s="210" t="s">
        <v>374</v>
      </c>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row>
    <row r="30" spans="2:31" ht="15.5" x14ac:dyDescent="0.35">
      <c r="B30" s="16"/>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row>
    <row r="31" spans="2:31" ht="15.5" x14ac:dyDescent="0.35">
      <c r="B31" s="65" t="s">
        <v>364</v>
      </c>
      <c r="C31" s="18"/>
    </row>
    <row r="32" spans="2:31" ht="15" customHeight="1" x14ac:dyDescent="0.3">
      <c r="C32" s="210" t="s">
        <v>375</v>
      </c>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row>
    <row r="33" spans="2:37" ht="14.25" customHeight="1" x14ac:dyDescent="0.3">
      <c r="C33" s="18"/>
    </row>
    <row r="34" spans="2:37" ht="14.25" customHeight="1" x14ac:dyDescent="0.35">
      <c r="B34" s="66" t="s">
        <v>365</v>
      </c>
      <c r="C34" s="18"/>
    </row>
    <row r="35" spans="2:37" ht="14.25" customHeight="1" x14ac:dyDescent="0.3">
      <c r="C35" s="18"/>
    </row>
    <row r="36" spans="2:37" ht="14.25" customHeight="1" x14ac:dyDescent="0.3">
      <c r="C36" s="20"/>
      <c r="D36" s="19"/>
      <c r="E36" s="19"/>
      <c r="F36" s="19"/>
      <c r="G36" s="19"/>
      <c r="H36" s="19"/>
      <c r="I36" s="19"/>
      <c r="J36" s="19"/>
      <c r="K36" s="19"/>
      <c r="L36" s="19"/>
      <c r="M36" s="19"/>
      <c r="N36" s="19"/>
      <c r="O36" s="19"/>
      <c r="P36" s="19"/>
      <c r="Q36" s="19"/>
      <c r="R36" s="19"/>
      <c r="S36" s="19"/>
      <c r="T36" s="19"/>
      <c r="U36" s="21"/>
      <c r="V36" s="21"/>
      <c r="W36" s="21"/>
      <c r="X36" s="21"/>
      <c r="Y36" s="21"/>
      <c r="Z36" s="21"/>
      <c r="AA36" s="21"/>
      <c r="AB36" s="21"/>
      <c r="AC36" s="21"/>
      <c r="AD36" s="21"/>
      <c r="AE36" s="21"/>
      <c r="AF36" s="21"/>
      <c r="AG36" s="21"/>
      <c r="AH36" s="21"/>
      <c r="AI36" s="21"/>
      <c r="AJ36" s="21"/>
      <c r="AK36" s="21"/>
    </row>
    <row r="38" spans="2:37" ht="14.25" customHeight="1" x14ac:dyDescent="0.3">
      <c r="C38" s="18"/>
    </row>
    <row r="40" spans="2:37" ht="15.5" x14ac:dyDescent="0.35">
      <c r="B40" s="16"/>
      <c r="C40" s="17"/>
      <c r="D40" s="17"/>
      <c r="E40" s="17"/>
      <c r="F40" s="17"/>
      <c r="G40" s="17"/>
      <c r="H40" s="17"/>
      <c r="I40" s="17"/>
      <c r="J40" s="17"/>
      <c r="K40" s="17"/>
      <c r="L40" s="17"/>
      <c r="M40" s="17"/>
      <c r="N40" s="17"/>
      <c r="O40" s="17"/>
      <c r="P40" s="17"/>
      <c r="Q40" s="17"/>
      <c r="R40" s="17"/>
      <c r="S40" s="17"/>
    </row>
    <row r="41" spans="2:37" ht="14.25" customHeight="1" x14ac:dyDescent="0.3">
      <c r="C41" s="18"/>
    </row>
    <row r="42" spans="2:37" ht="14.25" customHeight="1" x14ac:dyDescent="0.25"/>
    <row r="43" spans="2:37" ht="14.25" customHeight="1" x14ac:dyDescent="0.3">
      <c r="C43" s="18"/>
    </row>
    <row r="45" spans="2:37" ht="14" x14ac:dyDescent="0.3">
      <c r="C45" s="22"/>
      <c r="D45" s="22"/>
      <c r="E45" s="22"/>
      <c r="F45" s="22"/>
      <c r="G45" s="22"/>
      <c r="H45" s="22"/>
      <c r="I45" s="22"/>
      <c r="J45" s="22"/>
      <c r="K45" s="22"/>
      <c r="L45" s="22"/>
      <c r="M45" s="22"/>
      <c r="N45" s="22"/>
      <c r="O45" s="22"/>
      <c r="P45" s="22"/>
      <c r="Q45" s="22"/>
      <c r="R45" s="22"/>
      <c r="S45" s="22"/>
    </row>
    <row r="46" spans="2:37" ht="12.65" customHeight="1" x14ac:dyDescent="0.3">
      <c r="C46" s="23"/>
      <c r="D46" s="22"/>
      <c r="E46" s="22"/>
      <c r="F46" s="22"/>
      <c r="G46" s="22"/>
      <c r="H46" s="22"/>
      <c r="I46" s="22"/>
      <c r="J46" s="22"/>
      <c r="K46" s="22"/>
      <c r="L46" s="22"/>
      <c r="M46" s="22"/>
      <c r="N46" s="22"/>
      <c r="O46" s="22"/>
      <c r="P46" s="22"/>
      <c r="Q46" s="22"/>
      <c r="R46" s="22"/>
      <c r="S46" s="22"/>
    </row>
    <row r="47" spans="2:37" ht="12.65" customHeight="1" x14ac:dyDescent="0.3">
      <c r="C47" s="22"/>
      <c r="D47" s="22"/>
      <c r="E47" s="22"/>
      <c r="F47" s="22"/>
      <c r="G47" s="22"/>
      <c r="H47" s="22"/>
      <c r="I47" s="22"/>
      <c r="J47" s="22"/>
      <c r="K47" s="22"/>
      <c r="L47" s="22"/>
      <c r="M47" s="22"/>
      <c r="N47" s="22"/>
      <c r="O47" s="22"/>
      <c r="P47" s="22"/>
      <c r="Q47" s="22"/>
      <c r="R47" s="22"/>
      <c r="S47" s="22"/>
    </row>
    <row r="48" spans="2:37" ht="12.65" customHeight="1" x14ac:dyDescent="0.3">
      <c r="C48" s="24"/>
      <c r="D48" s="24"/>
      <c r="E48" s="24"/>
      <c r="F48" s="24"/>
      <c r="G48" s="24"/>
      <c r="H48" s="24"/>
      <c r="I48" s="24"/>
      <c r="J48" s="24"/>
      <c r="K48" s="24"/>
      <c r="L48" s="24"/>
      <c r="M48" s="24"/>
      <c r="N48" s="24"/>
      <c r="O48" s="24"/>
      <c r="P48" s="24"/>
      <c r="Q48" s="24"/>
      <c r="R48" s="24"/>
      <c r="S48" s="24"/>
    </row>
    <row r="49" spans="3:19" ht="12.65" customHeight="1" x14ac:dyDescent="0.3">
      <c r="C49" s="24"/>
      <c r="D49" s="24"/>
      <c r="E49" s="24"/>
      <c r="F49" s="24"/>
      <c r="G49" s="24"/>
      <c r="H49" s="24"/>
      <c r="I49" s="24"/>
      <c r="J49" s="24"/>
      <c r="K49" s="24"/>
      <c r="L49" s="24"/>
      <c r="M49" s="24"/>
      <c r="N49" s="24"/>
      <c r="O49" s="24"/>
      <c r="P49" s="24"/>
      <c r="Q49" s="24"/>
      <c r="R49" s="24"/>
      <c r="S49" s="24"/>
    </row>
    <row r="50" spans="3:19" ht="14" x14ac:dyDescent="0.3">
      <c r="C50" s="18"/>
      <c r="D50" s="18"/>
      <c r="E50" s="18"/>
      <c r="F50" s="18"/>
      <c r="G50" s="18"/>
      <c r="H50" s="18"/>
      <c r="I50" s="18"/>
      <c r="J50" s="18"/>
      <c r="K50" s="18"/>
      <c r="L50" s="18"/>
      <c r="M50" s="18"/>
      <c r="N50" s="18"/>
      <c r="O50" s="18"/>
      <c r="P50" s="18"/>
      <c r="Q50" s="18"/>
      <c r="R50" s="18"/>
      <c r="S50" s="18"/>
    </row>
    <row r="51" spans="3:19" ht="12.65" customHeight="1" x14ac:dyDescent="0.3">
      <c r="C51" s="25"/>
      <c r="D51" s="26"/>
      <c r="E51" s="26"/>
      <c r="F51" s="26"/>
      <c r="G51" s="26"/>
      <c r="H51" s="24"/>
      <c r="I51" s="24"/>
      <c r="J51" s="24"/>
      <c r="K51" s="24"/>
      <c r="L51" s="24"/>
      <c r="M51" s="24"/>
      <c r="N51" s="24"/>
      <c r="O51" s="24"/>
      <c r="P51" s="24"/>
      <c r="Q51" s="24"/>
      <c r="R51" s="24"/>
      <c r="S51" s="24"/>
    </row>
    <row r="52" spans="3:19" ht="12.65" customHeight="1" x14ac:dyDescent="0.3">
      <c r="C52" s="26"/>
      <c r="D52" s="26"/>
      <c r="E52" s="26"/>
      <c r="F52" s="26"/>
      <c r="G52" s="26"/>
      <c r="H52" s="24"/>
      <c r="I52" s="24"/>
      <c r="J52" s="24"/>
      <c r="K52" s="24"/>
      <c r="L52" s="24"/>
      <c r="M52" s="24"/>
      <c r="N52" s="24"/>
      <c r="O52" s="24"/>
      <c r="P52" s="24"/>
      <c r="Q52" s="24"/>
      <c r="R52" s="24"/>
      <c r="S52" s="24"/>
    </row>
    <row r="53" spans="3:19" ht="12.65" customHeight="1" x14ac:dyDescent="0.3">
      <c r="C53" s="25"/>
      <c r="D53" s="24"/>
      <c r="E53" s="24"/>
      <c r="F53" s="24"/>
      <c r="G53" s="24"/>
      <c r="H53" s="24"/>
      <c r="I53" s="24"/>
      <c r="J53" s="24"/>
      <c r="K53" s="24"/>
      <c r="L53" s="24"/>
      <c r="M53" s="24"/>
      <c r="N53" s="24"/>
      <c r="O53" s="24"/>
      <c r="P53" s="24"/>
      <c r="Q53" s="24"/>
      <c r="R53" s="24"/>
      <c r="S53" s="24"/>
    </row>
    <row r="54" spans="3:19" ht="12.65" customHeight="1" x14ac:dyDescent="0.3">
      <c r="C54" s="24"/>
      <c r="D54" s="24"/>
      <c r="E54" s="24"/>
      <c r="F54" s="24"/>
      <c r="G54" s="24"/>
      <c r="H54" s="24"/>
      <c r="I54" s="24"/>
      <c r="J54" s="24"/>
      <c r="K54" s="24"/>
      <c r="L54" s="24"/>
      <c r="M54" s="24"/>
      <c r="N54" s="24"/>
      <c r="O54" s="24"/>
      <c r="P54" s="24"/>
      <c r="Q54" s="24"/>
      <c r="R54" s="24"/>
      <c r="S54" s="24"/>
    </row>
    <row r="55" spans="3:19" ht="12.65" customHeight="1" x14ac:dyDescent="0.3">
      <c r="C55" s="27"/>
      <c r="D55" s="18"/>
      <c r="E55" s="18"/>
      <c r="F55" s="18"/>
      <c r="G55" s="18"/>
      <c r="H55" s="18"/>
      <c r="I55" s="18"/>
      <c r="J55" s="18"/>
      <c r="K55" s="18"/>
      <c r="L55" s="18"/>
      <c r="M55" s="18"/>
      <c r="N55" s="18"/>
      <c r="O55" s="18"/>
      <c r="P55" s="18"/>
      <c r="Q55" s="18"/>
      <c r="R55" s="18"/>
      <c r="S55" s="18"/>
    </row>
    <row r="56" spans="3:19" ht="12.65" customHeight="1" x14ac:dyDescent="0.3">
      <c r="C56" s="18"/>
      <c r="D56" s="18"/>
      <c r="E56" s="18"/>
      <c r="F56" s="18"/>
      <c r="G56" s="18"/>
      <c r="H56" s="18"/>
      <c r="I56" s="18"/>
      <c r="J56" s="18"/>
      <c r="K56" s="18"/>
      <c r="L56" s="18"/>
      <c r="M56" s="18"/>
      <c r="N56" s="18"/>
      <c r="O56" s="18"/>
      <c r="P56" s="18"/>
      <c r="Q56" s="18"/>
      <c r="R56" s="18"/>
      <c r="S56" s="18"/>
    </row>
    <row r="57" spans="3:19" ht="12.65" customHeight="1" x14ac:dyDescent="0.25">
      <c r="C57" s="25"/>
      <c r="D57" s="28"/>
      <c r="E57" s="28"/>
      <c r="F57" s="28"/>
      <c r="G57" s="28"/>
      <c r="H57" s="28"/>
      <c r="I57" s="28"/>
      <c r="J57" s="28"/>
      <c r="K57" s="28"/>
      <c r="L57" s="28"/>
      <c r="M57" s="28"/>
      <c r="N57" s="28"/>
      <c r="O57" s="28"/>
      <c r="P57" s="28"/>
      <c r="Q57" s="28"/>
      <c r="R57" s="28"/>
      <c r="S57" s="28"/>
    </row>
    <row r="58" spans="3:19" ht="12.65" customHeight="1" x14ac:dyDescent="0.25">
      <c r="C58" s="28"/>
      <c r="D58" s="28"/>
      <c r="E58" s="28"/>
      <c r="F58" s="28"/>
      <c r="G58" s="28"/>
      <c r="H58" s="28"/>
      <c r="I58" s="28"/>
      <c r="J58" s="28"/>
      <c r="K58" s="28"/>
      <c r="L58" s="28"/>
      <c r="M58" s="28"/>
      <c r="N58" s="28"/>
      <c r="O58" s="28"/>
      <c r="P58" s="28"/>
      <c r="Q58" s="28"/>
      <c r="R58" s="28"/>
      <c r="S58" s="28"/>
    </row>
    <row r="59" spans="3:19" ht="12.65" customHeight="1" x14ac:dyDescent="0.3">
      <c r="C59" s="27"/>
      <c r="D59" s="18"/>
      <c r="E59" s="18"/>
      <c r="F59" s="18"/>
      <c r="G59" s="18"/>
      <c r="H59" s="18"/>
      <c r="I59" s="18"/>
      <c r="J59" s="18"/>
      <c r="K59" s="18"/>
      <c r="L59" s="18"/>
      <c r="M59" s="18"/>
      <c r="N59" s="18"/>
      <c r="O59" s="18"/>
      <c r="P59" s="18"/>
      <c r="Q59" s="18"/>
      <c r="R59" s="18"/>
      <c r="S59" s="18"/>
    </row>
    <row r="60" spans="3:19" ht="12.65" customHeight="1" x14ac:dyDescent="0.3">
      <c r="C60" s="18"/>
      <c r="D60" s="18"/>
      <c r="E60" s="18"/>
      <c r="F60" s="18"/>
      <c r="G60" s="18"/>
      <c r="H60" s="18"/>
      <c r="I60" s="18"/>
      <c r="J60" s="18"/>
      <c r="K60" s="18"/>
      <c r="L60" s="18"/>
      <c r="M60" s="18"/>
      <c r="N60" s="18"/>
      <c r="O60" s="18"/>
      <c r="P60" s="18"/>
      <c r="Q60" s="18"/>
      <c r="R60" s="18"/>
      <c r="S60" s="18"/>
    </row>
    <row r="61" spans="3:19" ht="12.65" customHeight="1" x14ac:dyDescent="0.25">
      <c r="C61" s="27"/>
      <c r="D61" s="29"/>
      <c r="E61" s="29"/>
      <c r="F61" s="29"/>
      <c r="G61" s="29"/>
      <c r="H61" s="29"/>
      <c r="I61" s="29"/>
      <c r="J61" s="29"/>
      <c r="K61" s="29"/>
      <c r="L61" s="29"/>
      <c r="M61" s="29"/>
      <c r="N61" s="29"/>
      <c r="O61" s="29"/>
      <c r="P61" s="29"/>
      <c r="Q61" s="29"/>
      <c r="R61" s="29"/>
      <c r="S61" s="29"/>
    </row>
    <row r="62" spans="3:19" ht="12.65" customHeight="1" x14ac:dyDescent="0.25">
      <c r="C62" s="29"/>
      <c r="D62" s="29"/>
      <c r="E62" s="29"/>
      <c r="F62" s="29"/>
      <c r="G62" s="29"/>
      <c r="H62" s="29"/>
      <c r="I62" s="29"/>
      <c r="J62" s="29"/>
      <c r="K62" s="29"/>
      <c r="L62" s="29"/>
      <c r="M62" s="29"/>
      <c r="N62" s="29"/>
      <c r="O62" s="29"/>
      <c r="P62" s="29"/>
      <c r="Q62" s="29"/>
      <c r="R62" s="29"/>
      <c r="S62" s="29"/>
    </row>
    <row r="63" spans="3:19" ht="12.65" customHeight="1" x14ac:dyDescent="0.3">
      <c r="C63" s="27"/>
      <c r="D63" s="18"/>
      <c r="E63" s="18"/>
      <c r="F63" s="18"/>
      <c r="G63" s="18"/>
      <c r="H63" s="18"/>
      <c r="I63" s="18"/>
      <c r="J63" s="18"/>
      <c r="K63" s="18"/>
      <c r="L63" s="18"/>
      <c r="M63" s="18"/>
      <c r="N63" s="18"/>
      <c r="O63" s="18"/>
      <c r="P63" s="18"/>
      <c r="Q63" s="18"/>
      <c r="R63" s="18"/>
      <c r="S63" s="18"/>
    </row>
    <row r="64" spans="3:19" ht="12.65" customHeight="1" x14ac:dyDescent="0.3">
      <c r="C64" s="18"/>
      <c r="D64" s="18"/>
      <c r="E64" s="18"/>
      <c r="F64" s="18"/>
      <c r="G64" s="18"/>
      <c r="H64" s="18"/>
      <c r="I64" s="18"/>
      <c r="J64" s="18"/>
      <c r="K64" s="18"/>
      <c r="L64" s="18"/>
      <c r="M64" s="18"/>
      <c r="N64" s="18"/>
      <c r="O64" s="18"/>
      <c r="P64" s="18"/>
      <c r="Q64" s="18"/>
      <c r="R64" s="18"/>
      <c r="S64" s="18"/>
    </row>
    <row r="65" spans="3:19" x14ac:dyDescent="0.25">
      <c r="C65" s="30"/>
      <c r="D65" s="31"/>
      <c r="E65" s="31"/>
      <c r="F65" s="31"/>
      <c r="G65" s="31"/>
      <c r="H65" s="31"/>
      <c r="I65" s="31"/>
      <c r="J65" s="31"/>
      <c r="K65" s="31"/>
      <c r="L65" s="31"/>
      <c r="M65" s="31"/>
      <c r="N65" s="31"/>
      <c r="O65" s="31"/>
      <c r="P65" s="31"/>
      <c r="Q65" s="31"/>
      <c r="R65" s="31"/>
      <c r="S65" s="31"/>
    </row>
    <row r="66" spans="3:19" x14ac:dyDescent="0.25">
      <c r="C66" s="31"/>
      <c r="D66" s="31"/>
      <c r="E66" s="31"/>
      <c r="F66" s="31"/>
      <c r="G66" s="31"/>
      <c r="H66" s="31"/>
      <c r="I66" s="31"/>
      <c r="J66" s="31"/>
      <c r="K66" s="31"/>
      <c r="L66" s="31"/>
      <c r="M66" s="31"/>
      <c r="N66" s="31"/>
      <c r="O66" s="31"/>
      <c r="P66" s="31"/>
      <c r="Q66" s="31"/>
      <c r="R66" s="31"/>
      <c r="S66" s="31"/>
    </row>
    <row r="67" spans="3:19" x14ac:dyDescent="0.25">
      <c r="C67" s="30"/>
      <c r="D67" s="31"/>
      <c r="E67" s="31"/>
      <c r="F67" s="31"/>
      <c r="G67" s="31"/>
      <c r="H67" s="31"/>
      <c r="I67" s="31"/>
      <c r="J67" s="31"/>
      <c r="K67" s="31"/>
      <c r="L67" s="31"/>
      <c r="M67" s="31"/>
      <c r="N67" s="31"/>
      <c r="O67" s="31"/>
      <c r="P67" s="31"/>
      <c r="Q67" s="31"/>
      <c r="R67" s="31"/>
      <c r="S67" s="31"/>
    </row>
    <row r="68" spans="3:19" x14ac:dyDescent="0.25">
      <c r="C68" s="31"/>
      <c r="D68" s="31"/>
      <c r="E68" s="31"/>
      <c r="F68" s="31"/>
      <c r="G68" s="31"/>
      <c r="H68" s="31"/>
      <c r="I68" s="31"/>
      <c r="J68" s="31"/>
      <c r="K68" s="31"/>
      <c r="L68" s="31"/>
      <c r="M68" s="31"/>
      <c r="N68" s="31"/>
      <c r="O68" s="31"/>
      <c r="P68" s="31"/>
      <c r="Q68" s="31"/>
      <c r="R68" s="31"/>
      <c r="S68" s="31"/>
    </row>
    <row r="69" spans="3:19" x14ac:dyDescent="0.25">
      <c r="C69" s="30"/>
      <c r="D69" s="31"/>
      <c r="E69" s="31"/>
      <c r="F69" s="31"/>
      <c r="G69" s="31"/>
      <c r="H69" s="31"/>
      <c r="I69" s="31"/>
      <c r="J69" s="31"/>
      <c r="K69" s="31"/>
      <c r="L69" s="31"/>
      <c r="M69" s="31"/>
      <c r="N69" s="31"/>
      <c r="O69" s="31"/>
      <c r="P69" s="31"/>
      <c r="Q69" s="31"/>
      <c r="R69" s="31"/>
      <c r="S69" s="31"/>
    </row>
    <row r="70" spans="3:19" x14ac:dyDescent="0.25">
      <c r="C70" s="31"/>
      <c r="D70" s="31"/>
      <c r="E70" s="31"/>
      <c r="F70" s="31"/>
      <c r="G70" s="31"/>
      <c r="H70" s="31"/>
      <c r="I70" s="31"/>
      <c r="J70" s="31"/>
      <c r="K70" s="31"/>
      <c r="L70" s="31"/>
      <c r="M70" s="31"/>
      <c r="N70" s="31"/>
      <c r="O70" s="31"/>
      <c r="P70" s="31"/>
      <c r="Q70" s="31"/>
      <c r="R70" s="31"/>
      <c r="S70" s="31"/>
    </row>
  </sheetData>
  <sheetProtection algorithmName="SHA-512" hashValue="U0tJ7jHYVR1WAN4vGR7jyRwqO93KlwehUjgDHYGv1iqKVNxMYCNKa0/GyDEmDTLAbWiQuEvI3BzZGXcTtWPpow==" saltValue="rYGuOu++6uZ0CBW1bQCWMA==" spinCount="100000" sheet="1" objects="1" scenarios="1"/>
  <mergeCells count="15">
    <mergeCell ref="C32:AA32"/>
    <mergeCell ref="B4:AB4"/>
    <mergeCell ref="B2:L2"/>
    <mergeCell ref="C17:AE17"/>
    <mergeCell ref="C18:AE18"/>
    <mergeCell ref="C28:AB28"/>
    <mergeCell ref="C29:AB29"/>
    <mergeCell ref="C30:AB30"/>
    <mergeCell ref="C8:Y8"/>
    <mergeCell ref="C9:Y9"/>
    <mergeCell ref="C12:AE12"/>
    <mergeCell ref="C13:AE13"/>
    <mergeCell ref="C14:AE14"/>
    <mergeCell ref="C15:AE15"/>
    <mergeCell ref="C16:AE16"/>
  </mergeCells>
  <phoneticPr fontId="35" type="noConversion"/>
  <hyperlinks>
    <hyperlink ref="C18" r:id="rId1" xr:uid="{DD92019F-1B48-47A8-A35C-B12AD6FF1759}"/>
  </hyperlinks>
  <pageMargins left="0.75" right="0.75" top="1" bottom="1" header="0.5" footer="0.5"/>
  <pageSetup scale="49"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C041D-C8EE-4737-A283-3CA925FDD145}">
  <sheetPr codeName="Sheet4"/>
  <dimension ref="A1:F31"/>
  <sheetViews>
    <sheetView showGridLines="0" zoomScaleNormal="100" workbookViewId="0">
      <selection activeCell="B23" sqref="B23"/>
    </sheetView>
  </sheetViews>
  <sheetFormatPr defaultColWidth="8.81640625" defaultRowHeight="14.5" x14ac:dyDescent="0.35"/>
  <cols>
    <col min="1" max="1" width="48.54296875" style="183" customWidth="1"/>
    <col min="2" max="2" width="38.453125" style="183" customWidth="1"/>
    <col min="3" max="3" width="3.54296875" style="183" customWidth="1"/>
    <col min="4" max="16384" width="8.81640625" style="183"/>
  </cols>
  <sheetData>
    <row r="1" spans="1:6" ht="18" x14ac:dyDescent="0.4">
      <c r="A1" s="182" t="s">
        <v>189</v>
      </c>
    </row>
    <row r="2" spans="1:6" x14ac:dyDescent="0.35">
      <c r="A2" s="184" t="s">
        <v>190</v>
      </c>
    </row>
    <row r="4" spans="1:6" x14ac:dyDescent="0.35">
      <c r="A4" s="185" t="s">
        <v>191</v>
      </c>
      <c r="D4" s="185" t="s">
        <v>192</v>
      </c>
      <c r="F4" s="185"/>
    </row>
    <row r="5" spans="1:6" x14ac:dyDescent="0.35">
      <c r="A5" s="183" t="s">
        <v>193</v>
      </c>
      <c r="B5" s="93"/>
    </row>
    <row r="6" spans="1:6" x14ac:dyDescent="0.35">
      <c r="A6" s="183" t="s">
        <v>376</v>
      </c>
      <c r="B6" s="93"/>
    </row>
    <row r="7" spans="1:6" x14ac:dyDescent="0.35">
      <c r="A7" s="183" t="s">
        <v>194</v>
      </c>
      <c r="B7" s="93"/>
      <c r="D7" s="183" t="s">
        <v>195</v>
      </c>
    </row>
    <row r="8" spans="1:6" x14ac:dyDescent="0.35">
      <c r="A8" s="183" t="s">
        <v>196</v>
      </c>
      <c r="B8" s="93"/>
      <c r="D8" s="183" t="s">
        <v>197</v>
      </c>
    </row>
    <row r="9" spans="1:6" x14ac:dyDescent="0.35">
      <c r="A9" s="183" t="s">
        <v>198</v>
      </c>
      <c r="B9" s="93"/>
      <c r="D9" s="183" t="s">
        <v>199</v>
      </c>
    </row>
    <row r="10" spans="1:6" x14ac:dyDescent="0.35">
      <c r="A10" s="183" t="s">
        <v>200</v>
      </c>
      <c r="B10" s="93"/>
      <c r="D10" s="183" t="s">
        <v>201</v>
      </c>
    </row>
    <row r="11" spans="1:6" x14ac:dyDescent="0.35">
      <c r="A11" s="183" t="s">
        <v>321</v>
      </c>
      <c r="B11" s="93"/>
    </row>
    <row r="12" spans="1:6" x14ac:dyDescent="0.35">
      <c r="A12" s="183" t="s">
        <v>437</v>
      </c>
      <c r="B12" s="93"/>
    </row>
    <row r="13" spans="1:6" x14ac:dyDescent="0.35">
      <c r="A13" s="183" t="s">
        <v>322</v>
      </c>
      <c r="B13" s="94"/>
      <c r="D13" s="183" t="s">
        <v>432</v>
      </c>
    </row>
    <row r="14" spans="1:6" x14ac:dyDescent="0.35">
      <c r="A14" s="183" t="s">
        <v>323</v>
      </c>
      <c r="B14" s="93"/>
    </row>
    <row r="15" spans="1:6" x14ac:dyDescent="0.35">
      <c r="A15" s="183" t="s">
        <v>324</v>
      </c>
      <c r="B15" s="93"/>
      <c r="D15" s="183" t="s">
        <v>430</v>
      </c>
    </row>
    <row r="16" spans="1:6" x14ac:dyDescent="0.35">
      <c r="A16" s="183" t="s">
        <v>325</v>
      </c>
      <c r="B16" s="93"/>
      <c r="D16" s="183" t="s">
        <v>430</v>
      </c>
    </row>
    <row r="17" spans="1:4" x14ac:dyDescent="0.35">
      <c r="A17" s="183" t="s">
        <v>326</v>
      </c>
      <c r="B17" s="93"/>
      <c r="D17" s="183" t="s">
        <v>430</v>
      </c>
    </row>
    <row r="18" spans="1:4" x14ac:dyDescent="0.35">
      <c r="A18" s="183" t="s">
        <v>327</v>
      </c>
      <c r="B18" s="93"/>
      <c r="D18" s="186" t="s">
        <v>434</v>
      </c>
    </row>
    <row r="19" spans="1:4" x14ac:dyDescent="0.35">
      <c r="B19" s="95"/>
    </row>
    <row r="20" spans="1:4" x14ac:dyDescent="0.35">
      <c r="A20" s="185" t="s">
        <v>431</v>
      </c>
      <c r="B20" s="95"/>
    </row>
    <row r="21" spans="1:4" x14ac:dyDescent="0.35">
      <c r="A21" s="183" t="s">
        <v>328</v>
      </c>
      <c r="B21" s="93"/>
    </row>
    <row r="22" spans="1:4" x14ac:dyDescent="0.35">
      <c r="A22" s="183" t="s">
        <v>329</v>
      </c>
      <c r="B22" s="93"/>
    </row>
    <row r="23" spans="1:4" x14ac:dyDescent="0.35">
      <c r="A23" s="183" t="s">
        <v>330</v>
      </c>
      <c r="B23" s="93"/>
    </row>
    <row r="24" spans="1:4" x14ac:dyDescent="0.35">
      <c r="A24" s="183" t="s">
        <v>433</v>
      </c>
      <c r="B24" s="93"/>
      <c r="D24" s="186" t="s">
        <v>435</v>
      </c>
    </row>
    <row r="25" spans="1:4" x14ac:dyDescent="0.35">
      <c r="B25" s="95"/>
    </row>
    <row r="26" spans="1:4" x14ac:dyDescent="0.35">
      <c r="A26" s="187" t="s">
        <v>202</v>
      </c>
      <c r="B26" s="95"/>
    </row>
    <row r="27" spans="1:4" x14ac:dyDescent="0.35">
      <c r="A27" s="188" t="s">
        <v>203</v>
      </c>
      <c r="B27" s="93"/>
    </row>
    <row r="28" spans="1:4" x14ac:dyDescent="0.35">
      <c r="A28" s="188" t="s">
        <v>204</v>
      </c>
      <c r="B28" s="93"/>
    </row>
    <row r="29" spans="1:4" x14ac:dyDescent="0.35">
      <c r="A29" s="188" t="s">
        <v>205</v>
      </c>
      <c r="B29" s="93"/>
    </row>
    <row r="30" spans="1:4" x14ac:dyDescent="0.35">
      <c r="A30" s="188" t="s">
        <v>206</v>
      </c>
      <c r="B30" s="93"/>
    </row>
    <row r="31" spans="1:4" x14ac:dyDescent="0.35">
      <c r="A31" s="188" t="s">
        <v>207</v>
      </c>
      <c r="B31" s="93"/>
    </row>
  </sheetData>
  <sheetProtection algorithmName="SHA-512" hashValue="sqZclG08IS7icq8MvxA/q2dwn9EHMSMfJGy7QfBPKOfoV6wVfd24wt7/rindNEm2qPZ8sumJdCic4ZD+WNyYxg==" saltValue="MLKoh3UDyyOOtAo3VHq2pw==" spinCount="100000" sheet="1" objects="1" scenarios="1"/>
  <dataValidations count="11">
    <dataValidation type="list" allowBlank="1" showInputMessage="1" showErrorMessage="1" sqref="B11" xr:uid="{957AEED0-1987-454F-8AE9-BF544FE5D81C}">
      <formula1>loccap</formula1>
    </dataValidation>
    <dataValidation type="whole" operator="greaterThan" allowBlank="1" showInputMessage="1" showErrorMessage="1" sqref="B30" xr:uid="{C0822B0E-B900-4318-8F87-6EFE92799194}">
      <formula1>0</formula1>
    </dataValidation>
    <dataValidation operator="lessThanOrEqual" allowBlank="1" showInputMessage="1" showErrorMessage="1" sqref="B27" xr:uid="{046C284F-D7AE-4965-93E0-46DC06AADC0A}"/>
    <dataValidation type="list" allowBlank="1" showInputMessage="1" showErrorMessage="1" sqref="B18" xr:uid="{EB6A9D81-4F26-4572-8B0F-184488A1E196}">
      <formula1>yesno</formula1>
    </dataValidation>
    <dataValidation type="list" allowBlank="1" showInputMessage="1" showErrorMessage="1" promptTitle="Select One" sqref="B14" xr:uid="{B98BEF56-FDF8-41C9-9C3C-269D3CF614A2}">
      <formula1>projtype</formula1>
    </dataValidation>
    <dataValidation type="decimal" operator="greaterThan" allowBlank="1" showInputMessage="1" showErrorMessage="1" sqref="B15 B23 B21" xr:uid="{F2A25999-C9BF-46FE-BA53-6512318462B0}">
      <formula1>0</formula1>
    </dataValidation>
    <dataValidation type="date" allowBlank="1" showInputMessage="1" showErrorMessage="1" sqref="B13" xr:uid="{F81D0F14-A724-49DA-A5F1-1299AFCA7111}">
      <formula1>43739</formula1>
      <formula2>45657</formula2>
    </dataValidation>
    <dataValidation type="list" operator="greaterThan" allowBlank="1" showInputMessage="1" showErrorMessage="1" sqref="B24" xr:uid="{CFAD8824-69B3-4037-95BC-3B2373C6FEAC}">
      <formula1>yesno</formula1>
    </dataValidation>
    <dataValidation type="decimal" allowBlank="1" showInputMessage="1" showErrorMessage="1" sqref="B16" xr:uid="{4DA657AA-A5BD-4400-AA6D-84527C99350C}">
      <formula1>0</formula1>
      <formula2>10</formula2>
    </dataValidation>
    <dataValidation type="decimal" allowBlank="1" showInputMessage="1" showErrorMessage="1" sqref="B22" xr:uid="{806C3DA5-3086-404B-8E1F-7D6CB790BD37}">
      <formula1>0</formula1>
      <formula2>10</formula2>
    </dataValidation>
    <dataValidation type="decimal" allowBlank="1" showInputMessage="1" showErrorMessage="1" sqref="B17" xr:uid="{204B94DB-1533-4637-9134-086114A11CA1}">
      <formula1>0</formula1>
      <formula2>B16*8760</formula2>
    </dataValidation>
  </dataValidations>
  <pageMargins left="0.7" right="0.7" top="0.75" bottom="0.75" header="0.3" footer="0.3"/>
  <pageSetup scale="5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E14E6D0F-ACF8-40E6-867E-40F9892F40D5}">
          <x14:formula1>
            <xm:f>index!$D$42:$D$48</xm:f>
          </x14:formula1>
          <xm:sqref>B12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3BAB2-20DB-427F-93B9-A49DF3E72570}">
  <sheetPr codeName="Sheet5">
    <tabColor rgb="FF002060"/>
  </sheetPr>
  <dimension ref="A1:G17"/>
  <sheetViews>
    <sheetView topLeftCell="A8" workbookViewId="0">
      <selection activeCell="B18" sqref="B18"/>
    </sheetView>
  </sheetViews>
  <sheetFormatPr defaultColWidth="11" defaultRowHeight="12.5" x14ac:dyDescent="0.25"/>
  <cols>
    <col min="1" max="1" width="13.453125" style="96" bestFit="1" customWidth="1"/>
    <col min="2" max="2" width="26.1796875" style="205" customWidth="1"/>
    <col min="3" max="3" width="24.81640625" style="206" bestFit="1" customWidth="1"/>
    <col min="4" max="4" width="18.1796875" style="143" bestFit="1" customWidth="1"/>
    <col min="5" max="5" width="2.1796875" style="117" customWidth="1"/>
    <col min="6" max="16384" width="11" style="158"/>
  </cols>
  <sheetData>
    <row r="1" spans="1:7" s="98" customFormat="1" ht="18" x14ac:dyDescent="0.4">
      <c r="A1" s="162" t="s">
        <v>392</v>
      </c>
      <c r="B1" s="97"/>
      <c r="C1" s="97"/>
    </row>
    <row r="2" spans="1:7" s="120" customFormat="1" ht="14.5" x14ac:dyDescent="0.35">
      <c r="A2" s="121" t="s">
        <v>208</v>
      </c>
      <c r="B2" s="119"/>
      <c r="C2" s="119"/>
      <c r="D2" s="119"/>
      <c r="E2" s="119"/>
    </row>
    <row r="3" spans="1:7" s="120" customFormat="1" x14ac:dyDescent="0.25">
      <c r="A3" s="122"/>
      <c r="B3" s="119"/>
      <c r="C3" s="119"/>
      <c r="D3" s="119"/>
      <c r="E3" s="119"/>
    </row>
    <row r="4" spans="1:7" s="120" customFormat="1" ht="17" x14ac:dyDescent="0.4">
      <c r="A4" s="123" t="s">
        <v>209</v>
      </c>
      <c r="B4" s="119"/>
      <c r="C4" s="221">
        <f>'1. Participant &amp; Project Info'!B6</f>
        <v>0</v>
      </c>
      <c r="D4" s="221"/>
      <c r="E4" s="221"/>
    </row>
    <row r="5" spans="1:7" s="120" customFormat="1" ht="17" x14ac:dyDescent="0.4">
      <c r="A5" s="123" t="s">
        <v>210</v>
      </c>
      <c r="B5" s="119"/>
      <c r="C5" s="221">
        <f>'1. Participant &amp; Project Info'!B5</f>
        <v>0</v>
      </c>
      <c r="D5" s="221"/>
      <c r="E5" s="221"/>
    </row>
    <row r="6" spans="1:7" s="120" customFormat="1" ht="17" x14ac:dyDescent="0.4">
      <c r="A6" s="123" t="s">
        <v>200</v>
      </c>
      <c r="B6" s="119"/>
      <c r="C6" s="221">
        <f>'1. Participant &amp; Project Info'!B10</f>
        <v>0</v>
      </c>
      <c r="D6" s="221"/>
      <c r="E6" s="221"/>
    </row>
    <row r="7" spans="1:7" s="98" customFormat="1" ht="18.649999999999999" customHeight="1" x14ac:dyDescent="0.4">
      <c r="A7" s="96"/>
      <c r="B7" s="99"/>
      <c r="C7" s="97"/>
    </row>
    <row r="8" spans="1:7" s="98" customFormat="1" ht="120.75" customHeight="1" x14ac:dyDescent="0.25">
      <c r="A8" s="96"/>
      <c r="B8" s="222" t="s">
        <v>462</v>
      </c>
      <c r="C8" s="223"/>
      <c r="D8" s="223"/>
      <c r="E8" s="223"/>
      <c r="F8" s="223"/>
      <c r="G8" s="224"/>
    </row>
    <row r="9" spans="1:7" s="98" customFormat="1" ht="8.25" customHeight="1" thickBot="1" x14ac:dyDescent="0.3">
      <c r="A9" s="96"/>
      <c r="B9" s="97"/>
      <c r="C9" s="97"/>
    </row>
    <row r="10" spans="1:7" s="98" customFormat="1" ht="18.5" thickBot="1" x14ac:dyDescent="0.45">
      <c r="A10" s="96"/>
      <c r="B10" s="218" t="s">
        <v>340</v>
      </c>
      <c r="C10" s="219"/>
      <c r="D10" s="220"/>
    </row>
    <row r="11" spans="1:7" s="104" customFormat="1" ht="40.5" customHeight="1" thickBot="1" x14ac:dyDescent="0.4">
      <c r="A11" s="100"/>
      <c r="B11" s="101" t="s">
        <v>341</v>
      </c>
      <c r="C11" s="102" t="s">
        <v>342</v>
      </c>
      <c r="D11" s="103" t="s">
        <v>343</v>
      </c>
    </row>
    <row r="12" spans="1:7" s="109" customFormat="1" ht="13" x14ac:dyDescent="0.3">
      <c r="A12" s="105" t="s">
        <v>344</v>
      </c>
      <c r="B12" s="106">
        <v>42736.625</v>
      </c>
      <c r="C12" s="107">
        <v>42736.666666666664</v>
      </c>
      <c r="D12" s="108">
        <v>25</v>
      </c>
    </row>
    <row r="13" spans="1:7" s="109" customFormat="1" ht="13" x14ac:dyDescent="0.3">
      <c r="A13" s="105"/>
      <c r="B13" s="110">
        <v>42736.666666666664</v>
      </c>
      <c r="C13" s="111">
        <v>42736.708333333336</v>
      </c>
      <c r="D13" s="112">
        <v>19</v>
      </c>
    </row>
    <row r="14" spans="1:7" s="98" customFormat="1" ht="7.5" customHeight="1" x14ac:dyDescent="0.25">
      <c r="A14" s="96"/>
      <c r="B14" s="116"/>
      <c r="C14" s="117"/>
      <c r="D14" s="115"/>
      <c r="E14" s="116"/>
      <c r="F14" s="158"/>
    </row>
    <row r="15" spans="1:7" s="98" customFormat="1" x14ac:dyDescent="0.25">
      <c r="A15" s="96" t="s">
        <v>345</v>
      </c>
      <c r="B15" s="189">
        <f>'1. Participant &amp; Project Info'!B13</f>
        <v>0</v>
      </c>
      <c r="C15" s="190">
        <f>B15+1/24</f>
        <v>4.1666666666666664E-2</v>
      </c>
      <c r="D15" s="142"/>
      <c r="E15" s="117"/>
    </row>
    <row r="16" spans="1:7" s="98" customFormat="1" x14ac:dyDescent="0.25">
      <c r="A16" s="96"/>
      <c r="B16" s="191">
        <f>B15+1/24</f>
        <v>4.1666666666666664E-2</v>
      </c>
      <c r="C16" s="192">
        <f>C15+1/24</f>
        <v>8.3333333333333329E-2</v>
      </c>
      <c r="D16" s="143"/>
      <c r="E16" s="117"/>
    </row>
    <row r="17" spans="1:5" s="159" customFormat="1" x14ac:dyDescent="0.25">
      <c r="A17" s="96"/>
      <c r="B17" s="207"/>
      <c r="C17" s="208"/>
      <c r="D17" s="143"/>
      <c r="E17" s="117"/>
    </row>
  </sheetData>
  <sheetProtection algorithmName="SHA-512" hashValue="Zfd7W0mLm1p07pcZi1QIjEOik6IsHF/kY4nvYuUcoDAKd9e6lo0s9rncZww4Uc3W+TiN4S2M48V/rkxnUJ/V9w==" saltValue="0IrrSB71Px1stmqzt1SrJw==" spinCount="100000" sheet="1" objects="1" scenarios="1"/>
  <mergeCells count="5">
    <mergeCell ref="B10:D10"/>
    <mergeCell ref="C4:E4"/>
    <mergeCell ref="C5:E5"/>
    <mergeCell ref="C6:E6"/>
    <mergeCell ref="B8:G8"/>
  </mergeCells>
  <conditionalFormatting sqref="D11">
    <cfRule type="cellIs" dxfId="5" priority="2" stopIfTrue="1" operator="notEqual">
      <formula>INDIRECT("Dummy_for_Comparison5!"&amp;ADDRESS(ROW(),COLUMN()))</formula>
    </cfRule>
  </conditionalFormatting>
  <conditionalFormatting sqref="B11:C11">
    <cfRule type="cellIs" dxfId="4" priority="1" stopIfTrue="1" operator="notEqual">
      <formula>INDIRECT("Dummy_for_Comparison4!"&amp;ADDRESS(ROW(),COLUMN()))</formula>
    </cfRule>
  </conditionalFormatting>
  <dataValidations count="1">
    <dataValidation type="decimal" operator="greaterThanOrEqual" allowBlank="1" showInputMessage="1" showErrorMessage="1" sqref="D15:D1048576" xr:uid="{571054FF-116F-4E25-BB2C-7336BF1AC6A9}">
      <formula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18CB2-E923-41E1-BA46-A785E29C6C96}">
  <sheetPr codeName="Sheet6">
    <tabColor rgb="FF002060"/>
  </sheetPr>
  <dimension ref="A1:G17"/>
  <sheetViews>
    <sheetView topLeftCell="A9" workbookViewId="0">
      <selection activeCell="B20" sqref="B20"/>
    </sheetView>
  </sheetViews>
  <sheetFormatPr defaultColWidth="11" defaultRowHeight="12.5" x14ac:dyDescent="0.25"/>
  <cols>
    <col min="1" max="1" width="13.453125" style="96" bestFit="1" customWidth="1"/>
    <col min="2" max="2" width="26.1796875" style="205" customWidth="1"/>
    <col min="3" max="3" width="24.81640625" style="206" bestFit="1" customWidth="1"/>
    <col min="4" max="4" width="18.1796875" style="143" bestFit="1" customWidth="1"/>
    <col min="5" max="5" width="2.1796875" style="117" customWidth="1"/>
    <col min="6" max="16384" width="11" style="158"/>
  </cols>
  <sheetData>
    <row r="1" spans="1:7" s="98" customFormat="1" ht="18" x14ac:dyDescent="0.4">
      <c r="A1" s="162" t="s">
        <v>465</v>
      </c>
      <c r="B1" s="97"/>
      <c r="C1" s="97"/>
    </row>
    <row r="2" spans="1:7" s="120" customFormat="1" ht="14.5" x14ac:dyDescent="0.35">
      <c r="A2" s="121" t="s">
        <v>208</v>
      </c>
      <c r="B2" s="119"/>
      <c r="C2" s="119"/>
      <c r="D2" s="119"/>
      <c r="E2" s="119"/>
    </row>
    <row r="3" spans="1:7" s="120" customFormat="1" x14ac:dyDescent="0.25">
      <c r="A3" s="122"/>
      <c r="B3" s="119"/>
      <c r="C3" s="119"/>
      <c r="D3" s="119"/>
      <c r="E3" s="119"/>
    </row>
    <row r="4" spans="1:7" s="120" customFormat="1" ht="17" x14ac:dyDescent="0.4">
      <c r="A4" s="123" t="s">
        <v>209</v>
      </c>
      <c r="B4" s="119"/>
      <c r="C4" s="221">
        <f>'1. Participant &amp; Project Info'!B6</f>
        <v>0</v>
      </c>
      <c r="D4" s="221"/>
      <c r="E4" s="221"/>
    </row>
    <row r="5" spans="1:7" s="120" customFormat="1" ht="17" x14ac:dyDescent="0.4">
      <c r="A5" s="123" t="s">
        <v>210</v>
      </c>
      <c r="B5" s="119"/>
      <c r="C5" s="221">
        <f>'1. Participant &amp; Project Info'!B5</f>
        <v>0</v>
      </c>
      <c r="D5" s="221"/>
      <c r="E5" s="221"/>
    </row>
    <row r="6" spans="1:7" s="120" customFormat="1" ht="17" x14ac:dyDescent="0.4">
      <c r="A6" s="123" t="s">
        <v>200</v>
      </c>
      <c r="B6" s="119"/>
      <c r="C6" s="221">
        <f>'1. Participant &amp; Project Info'!B10</f>
        <v>0</v>
      </c>
      <c r="D6" s="221"/>
      <c r="E6" s="221"/>
    </row>
    <row r="7" spans="1:7" s="98" customFormat="1" ht="18.649999999999999" customHeight="1" x14ac:dyDescent="0.4">
      <c r="A7" s="96"/>
      <c r="B7" s="99"/>
      <c r="C7" s="97"/>
    </row>
    <row r="8" spans="1:7" s="98" customFormat="1" ht="120.75" customHeight="1" x14ac:dyDescent="0.25">
      <c r="A8" s="96"/>
      <c r="B8" s="228" t="s">
        <v>377</v>
      </c>
      <c r="C8" s="229"/>
      <c r="D8" s="229"/>
      <c r="E8" s="229"/>
      <c r="F8" s="229"/>
      <c r="G8" s="229"/>
    </row>
    <row r="9" spans="1:7" s="98" customFormat="1" ht="8.25" customHeight="1" thickBot="1" x14ac:dyDescent="0.3">
      <c r="A9" s="96"/>
      <c r="B9" s="97"/>
      <c r="C9" s="97"/>
    </row>
    <row r="10" spans="1:7" s="98" customFormat="1" ht="18.5" thickBot="1" x14ac:dyDescent="0.45">
      <c r="A10" s="96"/>
      <c r="B10" s="225" t="s">
        <v>340</v>
      </c>
      <c r="C10" s="226"/>
      <c r="D10" s="227"/>
    </row>
    <row r="11" spans="1:7" s="104" customFormat="1" ht="40.5" customHeight="1" thickBot="1" x14ac:dyDescent="0.4">
      <c r="A11" s="100"/>
      <c r="B11" s="130" t="s">
        <v>341</v>
      </c>
      <c r="C11" s="131" t="s">
        <v>342</v>
      </c>
      <c r="D11" s="132" t="s">
        <v>343</v>
      </c>
    </row>
    <row r="12" spans="1:7" s="109" customFormat="1" ht="13" x14ac:dyDescent="0.3">
      <c r="A12" s="105" t="s">
        <v>344</v>
      </c>
      <c r="B12" s="133">
        <v>42736.625</v>
      </c>
      <c r="C12" s="134">
        <v>42736.666666666664</v>
      </c>
      <c r="D12" s="135">
        <v>25</v>
      </c>
    </row>
    <row r="13" spans="1:7" s="109" customFormat="1" ht="13" x14ac:dyDescent="0.3">
      <c r="A13" s="105"/>
      <c r="B13" s="136">
        <v>42736.666666666664</v>
      </c>
      <c r="C13" s="137">
        <v>42736.708333333336</v>
      </c>
      <c r="D13" s="138">
        <v>19</v>
      </c>
    </row>
    <row r="14" spans="1:7" s="98" customFormat="1" ht="7.5" customHeight="1" x14ac:dyDescent="0.25">
      <c r="A14" s="96"/>
      <c r="B14" s="113"/>
      <c r="C14" s="114"/>
      <c r="D14" s="115"/>
      <c r="E14" s="116"/>
    </row>
    <row r="15" spans="1:7" s="98" customFormat="1" x14ac:dyDescent="0.25">
      <c r="A15" s="96" t="s">
        <v>345</v>
      </c>
      <c r="B15" s="193">
        <f>'1. Participant &amp; Project Info'!B13</f>
        <v>0</v>
      </c>
      <c r="C15" s="190">
        <f>B15+1/24</f>
        <v>4.1666666666666664E-2</v>
      </c>
      <c r="D15" s="142"/>
      <c r="E15" s="117"/>
    </row>
    <row r="16" spans="1:7" s="98" customFormat="1" x14ac:dyDescent="0.25">
      <c r="A16" s="96"/>
      <c r="B16" s="191">
        <f>B15+1/24</f>
        <v>4.1666666666666664E-2</v>
      </c>
      <c r="C16" s="192">
        <f>C15+1/24</f>
        <v>8.3333333333333329E-2</v>
      </c>
      <c r="D16" s="143"/>
      <c r="E16" s="117"/>
    </row>
    <row r="17" spans="1:5" s="159" customFormat="1" x14ac:dyDescent="0.25">
      <c r="A17" s="96"/>
      <c r="B17" s="207"/>
      <c r="C17" s="208"/>
      <c r="D17" s="143"/>
      <c r="E17" s="117"/>
    </row>
  </sheetData>
  <sheetProtection algorithmName="SHA-512" hashValue="r4FC9mgSIQqqquoXbbMdKEMxUZ9azWa8PeAf5WxM2+tqbx1B3iV092lDr3kPdFnzImu8Trl0Lu9SN/FdrHqPdQ==" saltValue="tDCNPvyuqOv82T5PudbQcg==" spinCount="100000" sheet="1" objects="1" scenarios="1"/>
  <mergeCells count="5">
    <mergeCell ref="C4:E4"/>
    <mergeCell ref="C5:E5"/>
    <mergeCell ref="C6:E6"/>
    <mergeCell ref="B10:D10"/>
    <mergeCell ref="B8:G8"/>
  </mergeCells>
  <conditionalFormatting sqref="B11:C11">
    <cfRule type="cellIs" dxfId="3" priority="1" stopIfTrue="1" operator="notEqual">
      <formula>INDIRECT("Dummy_for_Comparison4!"&amp;ADDRESS(ROW(),COLUMN()))</formula>
    </cfRule>
  </conditionalFormatting>
  <conditionalFormatting sqref="D11">
    <cfRule type="cellIs" dxfId="2" priority="2" stopIfTrue="1" operator="notEqual">
      <formula>INDIRECT("Dummy_for_Comparison5!"&amp;ADDRESS(ROW(),COLUMN()))</formula>
    </cfRule>
  </conditionalFormatting>
  <dataValidations count="2">
    <dataValidation type="decimal" operator="greaterThanOrEqual" allowBlank="1" showInputMessage="1" showErrorMessage="1" sqref="D15:D1048576" xr:uid="{C46D28F1-706C-4FC2-A780-0EFFD2629EB4}">
      <formula1>0</formula1>
    </dataValidation>
    <dataValidation type="date" allowBlank="1" showInputMessage="1" showErrorMessage="1" sqref="B15" xr:uid="{DF803AB1-9E21-435E-A01F-40768FC1FBF3}">
      <formula1>42005</formula1>
      <formula2>45292</formula2>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AE2C7-9C7D-44E7-8859-1E43A2C48100}">
  <sheetPr codeName="Sheet7"/>
  <dimension ref="A1:E19"/>
  <sheetViews>
    <sheetView showGridLines="0" zoomScaleNormal="100" workbookViewId="0">
      <selection activeCell="B15" sqref="B15"/>
    </sheetView>
  </sheetViews>
  <sheetFormatPr defaultColWidth="8.81640625" defaultRowHeight="14.5" x14ac:dyDescent="0.35"/>
  <cols>
    <col min="1" max="1" width="48.54296875" style="183" customWidth="1"/>
    <col min="2" max="2" width="38.453125" style="183" customWidth="1"/>
    <col min="3" max="3" width="3.54296875" style="183" customWidth="1"/>
    <col min="4" max="16384" width="8.81640625" style="183"/>
  </cols>
  <sheetData>
    <row r="1" spans="1:5" ht="18" x14ac:dyDescent="0.4">
      <c r="A1" s="194" t="s">
        <v>460</v>
      </c>
    </row>
    <row r="2" spans="1:5" x14ac:dyDescent="0.35">
      <c r="A2" s="184" t="s">
        <v>190</v>
      </c>
    </row>
    <row r="4" spans="1:5" s="197" customFormat="1" ht="17" x14ac:dyDescent="0.4">
      <c r="A4" s="195" t="s">
        <v>209</v>
      </c>
      <c r="B4" s="196">
        <f>'1. Participant &amp; Project Info'!B6</f>
        <v>0</v>
      </c>
    </row>
    <row r="5" spans="1:5" s="197" customFormat="1" ht="17" x14ac:dyDescent="0.4">
      <c r="A5" s="195" t="s">
        <v>210</v>
      </c>
      <c r="B5" s="196">
        <f>'1. Participant &amp; Project Info'!B5</f>
        <v>0</v>
      </c>
    </row>
    <row r="6" spans="1:5" s="197" customFormat="1" ht="17" x14ac:dyDescent="0.4">
      <c r="A6" s="195" t="s">
        <v>200</v>
      </c>
      <c r="B6" s="196">
        <f>'1. Participant &amp; Project Info'!B10</f>
        <v>0</v>
      </c>
    </row>
    <row r="7" spans="1:5" s="197" customFormat="1" ht="17" x14ac:dyDescent="0.4">
      <c r="A7" s="195"/>
      <c r="B7" s="198"/>
      <c r="C7" s="199"/>
      <c r="D7" s="199"/>
      <c r="E7" s="199"/>
    </row>
    <row r="8" spans="1:5" x14ac:dyDescent="0.35">
      <c r="A8" s="185" t="s">
        <v>442</v>
      </c>
    </row>
    <row r="9" spans="1:5" x14ac:dyDescent="0.35">
      <c r="A9" s="183" t="s">
        <v>443</v>
      </c>
      <c r="B9" s="200">
        <f>'1. Participant &amp; Project Info'!B22</f>
        <v>0</v>
      </c>
      <c r="D9" s="201" t="s">
        <v>463</v>
      </c>
    </row>
    <row r="10" spans="1:5" x14ac:dyDescent="0.35">
      <c r="A10" s="186" t="s">
        <v>444</v>
      </c>
      <c r="B10" s="200">
        <f>'1. Participant &amp; Project Info'!B23</f>
        <v>0</v>
      </c>
      <c r="D10" s="201" t="s">
        <v>464</v>
      </c>
    </row>
    <row r="12" spans="1:5" x14ac:dyDescent="0.35">
      <c r="A12" s="187" t="s">
        <v>445</v>
      </c>
    </row>
    <row r="13" spans="1:5" x14ac:dyDescent="0.35">
      <c r="A13" s="188" t="s">
        <v>446</v>
      </c>
      <c r="B13" s="93"/>
      <c r="D13" s="183" t="s">
        <v>447</v>
      </c>
    </row>
    <row r="14" spans="1:5" x14ac:dyDescent="0.35">
      <c r="A14" s="188" t="s">
        <v>448</v>
      </c>
      <c r="B14" s="93"/>
      <c r="D14" s="183" t="s">
        <v>449</v>
      </c>
    </row>
    <row r="15" spans="1:5" x14ac:dyDescent="0.35">
      <c r="A15" s="202" t="s">
        <v>450</v>
      </c>
      <c r="B15" s="93"/>
      <c r="D15" s="183" t="s">
        <v>451</v>
      </c>
    </row>
    <row r="16" spans="1:5" x14ac:dyDescent="0.35">
      <c r="A16" s="188" t="s">
        <v>452</v>
      </c>
      <c r="B16" s="93"/>
      <c r="D16" s="183" t="s">
        <v>453</v>
      </c>
    </row>
    <row r="17" spans="1:4" x14ac:dyDescent="0.35">
      <c r="A17" s="188" t="s">
        <v>454</v>
      </c>
      <c r="B17" s="93"/>
      <c r="D17" s="186" t="s">
        <v>455</v>
      </c>
    </row>
    <row r="18" spans="1:4" x14ac:dyDescent="0.35">
      <c r="A18" s="202" t="s">
        <v>456</v>
      </c>
      <c r="B18" s="93"/>
      <c r="D18" s="183" t="s">
        <v>457</v>
      </c>
    </row>
    <row r="19" spans="1:4" x14ac:dyDescent="0.35">
      <c r="A19" s="203"/>
    </row>
  </sheetData>
  <sheetProtection algorithmName="SHA-512" hashValue="KChmzLRq9r7tDj9QAqaLNbsTNJ0+s0LJogvYL/FrgVCZyQ+WJFSvWMJ3NFKGlXnSHZRwuaYDAligFB/2rKxFLg==" saltValue="T9oYpEu/jeWNTnz42qHJUQ==" spinCount="100000" sheet="1" objects="1" scenarios="1"/>
  <dataValidations count="7">
    <dataValidation type="decimal" allowBlank="1" showInputMessage="1" showErrorMessage="1" sqref="B17" xr:uid="{CCDC9D02-D6BA-44FC-BE28-EC775C374C41}">
      <formula1>60</formula1>
      <formula2>100</formula2>
    </dataValidation>
    <dataValidation type="decimal" allowBlank="1" showInputMessage="1" showErrorMessage="1" sqref="B18" xr:uid="{F246A406-41E0-44C2-8522-48B1AEAF8DDD}">
      <formula1>0</formula1>
      <formula2>100</formula2>
    </dataValidation>
    <dataValidation type="decimal" operator="lessThanOrEqual" allowBlank="1" showInputMessage="1" showErrorMessage="1" sqref="B16" xr:uid="{5DE59A4D-03A7-4B5A-A6CF-9482A811715C}">
      <formula1>B9*B10</formula1>
    </dataValidation>
    <dataValidation type="decimal" allowBlank="1" showInputMessage="1" showErrorMessage="1" sqref="B15" xr:uid="{AA597382-EDF9-4E75-ABE1-B1C854692555}">
      <formula1>0</formula1>
      <formula2>B9*B10</formula2>
    </dataValidation>
    <dataValidation type="decimal" operator="lessThanOrEqual" allowBlank="1" showInputMessage="1" showErrorMessage="1" sqref="B14" xr:uid="{D62C0EC8-F4A3-4D14-8358-E686E4769CC0}">
      <formula1>B9</formula1>
    </dataValidation>
    <dataValidation type="decimal" operator="lessThanOrEqual" allowBlank="1" showInputMessage="1" showErrorMessage="1" sqref="B13" xr:uid="{FECEEC8C-3F62-4F4E-A0B9-D64287DEE3FD}">
      <formula1>B9</formula1>
    </dataValidation>
    <dataValidation type="decimal" operator="greaterThanOrEqual" allowBlank="1" showInputMessage="1" showErrorMessage="1" sqref="B9:B10" xr:uid="{26089139-9F1C-4AA6-B70D-F0BFC7AD116F}">
      <formula1>0</formula1>
    </dataValidation>
  </dataValidations>
  <pageMargins left="0.7" right="0.7" top="0.75" bottom="0.75" header="0.3" footer="0.3"/>
  <pageSetup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9A5D6-9B07-4DBC-99E2-0E5AA1247834}">
  <sheetPr codeName="Sheet8">
    <tabColor rgb="FF002060"/>
  </sheetPr>
  <dimension ref="A1:L18"/>
  <sheetViews>
    <sheetView topLeftCell="A10" workbookViewId="0">
      <selection activeCell="C20" sqref="C20"/>
    </sheetView>
  </sheetViews>
  <sheetFormatPr defaultColWidth="11.54296875" defaultRowHeight="12.5" x14ac:dyDescent="0.25"/>
  <cols>
    <col min="1" max="1" width="13.1796875" style="129" customWidth="1"/>
    <col min="2" max="2" width="25.54296875" style="209" customWidth="1"/>
    <col min="3" max="3" width="25.54296875" style="144" customWidth="1"/>
    <col min="4" max="4" width="25.54296875" style="145" customWidth="1"/>
    <col min="5" max="5" width="14" style="129" customWidth="1"/>
    <col min="6" max="6" width="18.453125" style="129" customWidth="1"/>
    <col min="7" max="7" width="17.1796875" style="129" customWidth="1"/>
    <col min="8" max="8" width="13.81640625" style="129" customWidth="1"/>
    <col min="9" max="9" width="14" style="129" customWidth="1"/>
    <col min="10" max="11" width="20.81640625" style="129" bestFit="1" customWidth="1"/>
    <col min="12" max="12" width="11.81640625" style="129" bestFit="1" customWidth="1"/>
    <col min="13" max="16384" width="11.54296875" style="129"/>
  </cols>
  <sheetData>
    <row r="1" spans="1:12" s="120" customFormat="1" ht="18" x14ac:dyDescent="0.4">
      <c r="A1" s="118" t="s">
        <v>349</v>
      </c>
      <c r="B1" s="119"/>
      <c r="C1" s="119"/>
      <c r="D1" s="119"/>
      <c r="E1" s="119"/>
    </row>
    <row r="2" spans="1:12" s="120" customFormat="1" ht="14.5" x14ac:dyDescent="0.35">
      <c r="A2" s="121" t="s">
        <v>208</v>
      </c>
      <c r="B2" s="119"/>
      <c r="C2" s="119"/>
      <c r="D2" s="119"/>
      <c r="E2" s="119"/>
    </row>
    <row r="3" spans="1:12" s="120" customFormat="1" x14ac:dyDescent="0.25">
      <c r="A3" s="122"/>
      <c r="B3" s="119"/>
      <c r="C3" s="119"/>
      <c r="D3" s="119"/>
      <c r="E3" s="119"/>
    </row>
    <row r="4" spans="1:12" s="120" customFormat="1" ht="17" x14ac:dyDescent="0.4">
      <c r="A4" s="123" t="s">
        <v>209</v>
      </c>
      <c r="B4" s="119"/>
      <c r="C4" s="221">
        <f>'1. Participant &amp; Project Info'!B6</f>
        <v>0</v>
      </c>
      <c r="D4" s="221"/>
      <c r="E4" s="221"/>
    </row>
    <row r="5" spans="1:12" s="120" customFormat="1" ht="17" x14ac:dyDescent="0.4">
      <c r="A5" s="123" t="s">
        <v>210</v>
      </c>
      <c r="B5" s="119"/>
      <c r="C5" s="221">
        <f>'1. Participant &amp; Project Info'!B5</f>
        <v>0</v>
      </c>
      <c r="D5" s="221"/>
      <c r="E5" s="221"/>
    </row>
    <row r="6" spans="1:12" s="120" customFormat="1" ht="17" x14ac:dyDescent="0.4">
      <c r="A6" s="123" t="s">
        <v>200</v>
      </c>
      <c r="B6" s="119"/>
      <c r="C6" s="221">
        <f>'1. Participant &amp; Project Info'!B10</f>
        <v>0</v>
      </c>
      <c r="D6" s="221"/>
      <c r="E6" s="221"/>
    </row>
    <row r="7" spans="1:12" x14ac:dyDescent="0.25">
      <c r="B7" s="129"/>
      <c r="C7" s="129"/>
      <c r="D7" s="129"/>
    </row>
    <row r="8" spans="1:12" ht="5.25" customHeight="1" x14ac:dyDescent="0.25">
      <c r="B8" s="129"/>
      <c r="C8" s="129"/>
      <c r="D8" s="129"/>
    </row>
    <row r="9" spans="1:12" ht="76" customHeight="1" x14ac:dyDescent="0.25">
      <c r="B9" s="230" t="s">
        <v>390</v>
      </c>
      <c r="C9" s="231"/>
      <c r="D9" s="231"/>
      <c r="E9" s="231"/>
      <c r="F9" s="231"/>
      <c r="G9" s="231"/>
      <c r="H9" s="231"/>
      <c r="I9" s="231"/>
      <c r="J9" s="231"/>
      <c r="K9" s="231"/>
      <c r="L9" s="232"/>
    </row>
    <row r="10" spans="1:12" ht="7.5" customHeight="1" thickBot="1" x14ac:dyDescent="0.3">
      <c r="B10" s="129"/>
      <c r="C10" s="129"/>
      <c r="D10" s="129"/>
    </row>
    <row r="11" spans="1:12" ht="18.5" thickBot="1" x14ac:dyDescent="0.45">
      <c r="B11" s="225" t="s">
        <v>340</v>
      </c>
      <c r="C11" s="226"/>
      <c r="D11" s="227"/>
    </row>
    <row r="12" spans="1:12" ht="28.5" thickBot="1" x14ac:dyDescent="0.3">
      <c r="B12" s="130" t="s">
        <v>341</v>
      </c>
      <c r="C12" s="131" t="s">
        <v>342</v>
      </c>
      <c r="D12" s="132" t="s">
        <v>343</v>
      </c>
    </row>
    <row r="13" spans="1:12" ht="13" x14ac:dyDescent="0.3">
      <c r="B13" s="133">
        <v>42736.625</v>
      </c>
      <c r="C13" s="134">
        <v>42736.666666666664</v>
      </c>
      <c r="D13" s="135">
        <v>25</v>
      </c>
    </row>
    <row r="14" spans="1:12" ht="13" x14ac:dyDescent="0.3">
      <c r="B14" s="136">
        <v>42736.666666666664</v>
      </c>
      <c r="C14" s="137">
        <v>42736.708333333336</v>
      </c>
      <c r="D14" s="138">
        <v>19</v>
      </c>
    </row>
    <row r="15" spans="1:12" x14ac:dyDescent="0.25">
      <c r="B15" s="139"/>
      <c r="C15" s="140"/>
      <c r="D15" s="141"/>
    </row>
    <row r="16" spans="1:12" x14ac:dyDescent="0.25">
      <c r="B16" s="189">
        <f>'1. Participant &amp; Project Info'!B13</f>
        <v>0</v>
      </c>
      <c r="C16" s="190">
        <f>B16+1/24</f>
        <v>4.1666666666666664E-2</v>
      </c>
      <c r="D16" s="142"/>
    </row>
    <row r="17" spans="2:4" x14ac:dyDescent="0.25">
      <c r="B17" s="191">
        <f>B16+1/24</f>
        <v>4.1666666666666664E-2</v>
      </c>
      <c r="C17" s="192">
        <f>C16+1/24</f>
        <v>8.3333333333333329E-2</v>
      </c>
      <c r="D17" s="143"/>
    </row>
    <row r="18" spans="2:4" x14ac:dyDescent="0.25">
      <c r="B18" s="207"/>
      <c r="C18" s="208"/>
      <c r="D18" s="143"/>
    </row>
  </sheetData>
  <sheetProtection algorithmName="SHA-512" hashValue="M0WGpM3B9lqLvt+Gr+Iow2MeVsyXqKuso+8AEkdwZKmBvjxmKttkgUn8jNmV6ztiszbsbV5CUmanY9NwWvSK1g==" saltValue="SIZhCBDxU0t8GsO3PYZiGQ==" spinCount="100000" sheet="1" objects="1" scenarios="1"/>
  <mergeCells count="5">
    <mergeCell ref="C4:E4"/>
    <mergeCell ref="C5:E5"/>
    <mergeCell ref="C6:E6"/>
    <mergeCell ref="B9:L9"/>
    <mergeCell ref="B11:D11"/>
  </mergeCells>
  <conditionalFormatting sqref="B12:C12">
    <cfRule type="cellIs" dxfId="1" priority="1" stopIfTrue="1" operator="notEqual">
      <formula>INDIRECT("Dummy_for_Comparison4!"&amp;ADDRESS(ROW(),COLUMN()))</formula>
    </cfRule>
  </conditionalFormatting>
  <conditionalFormatting sqref="D12">
    <cfRule type="cellIs" dxfId="0" priority="2" stopIfTrue="1" operator="notEqual">
      <formula>INDIRECT("Dummy_for_Comparison5!"&amp;ADDRESS(ROW(),COLUMN()))</formula>
    </cfRule>
  </conditionalFormatting>
  <dataValidations count="1">
    <dataValidation type="decimal" operator="greaterThanOrEqual" allowBlank="1" showInputMessage="1" showErrorMessage="1" sqref="D16:D1048576" xr:uid="{EE93805D-77AA-4905-BE72-FA23CA467D2A}">
      <formula1>0</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04745-FAC7-4CC7-AC39-D64F4DE8E1AC}">
  <sheetPr codeName="Sheet9">
    <tabColor rgb="FF002060"/>
  </sheetPr>
  <dimension ref="A1:M14"/>
  <sheetViews>
    <sheetView zoomScale="80" zoomScaleNormal="80" workbookViewId="0">
      <selection activeCell="M14" sqref="M14"/>
    </sheetView>
  </sheetViews>
  <sheetFormatPr defaultColWidth="11.54296875" defaultRowHeight="12.5" x14ac:dyDescent="0.25"/>
  <cols>
    <col min="1" max="1" width="13.1796875" style="98" customWidth="1"/>
    <col min="2" max="2" width="11.453125" style="172" bestFit="1" customWidth="1"/>
    <col min="3" max="4" width="14" style="144" bestFit="1" customWidth="1"/>
    <col min="5" max="5" width="14" style="144" customWidth="1"/>
    <col min="6" max="6" width="18.453125" style="144" customWidth="1"/>
    <col min="7" max="7" width="17.1796875" style="144" customWidth="1"/>
    <col min="8" max="8" width="13.81640625" style="144" customWidth="1"/>
    <col min="9" max="9" width="14" style="144" customWidth="1"/>
    <col min="10" max="10" width="17.453125" style="144" customWidth="1"/>
    <col min="11" max="11" width="14" style="144" customWidth="1"/>
    <col min="12" max="12" width="20.81640625" style="176" bestFit="1" customWidth="1"/>
    <col min="13" max="13" width="20.81640625" style="177" bestFit="1" customWidth="1"/>
    <col min="14" max="16384" width="11.54296875" style="98"/>
  </cols>
  <sheetData>
    <row r="1" spans="1:13" s="120" customFormat="1" ht="18" x14ac:dyDescent="0.4">
      <c r="A1" s="118" t="s">
        <v>366</v>
      </c>
      <c r="B1" s="119"/>
      <c r="C1" s="119"/>
      <c r="D1" s="119"/>
      <c r="E1" s="119"/>
    </row>
    <row r="2" spans="1:13" s="120" customFormat="1" ht="14.5" x14ac:dyDescent="0.35">
      <c r="A2" s="121" t="s">
        <v>208</v>
      </c>
      <c r="B2" s="119"/>
      <c r="C2" s="119"/>
      <c r="D2" s="119"/>
      <c r="E2" s="119"/>
    </row>
    <row r="3" spans="1:13" s="120" customFormat="1" x14ac:dyDescent="0.25">
      <c r="A3" s="122"/>
      <c r="B3" s="119"/>
      <c r="C3" s="119"/>
      <c r="D3" s="119"/>
      <c r="E3" s="119"/>
    </row>
    <row r="4" spans="1:13" s="120" customFormat="1" ht="17" x14ac:dyDescent="0.4">
      <c r="A4" s="123" t="s">
        <v>209</v>
      </c>
      <c r="B4" s="119"/>
      <c r="C4" s="221">
        <f>'1. Participant &amp; Project Info'!B6</f>
        <v>0</v>
      </c>
      <c r="D4" s="221"/>
      <c r="E4" s="221"/>
    </row>
    <row r="5" spans="1:13" s="120" customFormat="1" ht="17" x14ac:dyDescent="0.4">
      <c r="A5" s="123" t="s">
        <v>210</v>
      </c>
      <c r="B5" s="119"/>
      <c r="C5" s="221">
        <f>'1. Participant &amp; Project Info'!B5</f>
        <v>0</v>
      </c>
      <c r="D5" s="221"/>
      <c r="E5" s="221"/>
    </row>
    <row r="6" spans="1:13" s="120" customFormat="1" ht="17" x14ac:dyDescent="0.4">
      <c r="A6" s="123" t="s">
        <v>200</v>
      </c>
      <c r="B6" s="119"/>
      <c r="C6" s="221">
        <f>'1. Participant &amp; Project Info'!B10</f>
        <v>0</v>
      </c>
      <c r="D6" s="221"/>
      <c r="E6" s="221"/>
    </row>
    <row r="7" spans="1:13" x14ac:dyDescent="0.25">
      <c r="B7" s="98"/>
      <c r="C7" s="98"/>
      <c r="D7" s="98"/>
      <c r="E7" s="98"/>
      <c r="F7" s="98"/>
      <c r="G7" s="98"/>
      <c r="H7" s="98"/>
      <c r="I7" s="98"/>
      <c r="J7" s="98"/>
      <c r="K7" s="98"/>
      <c r="L7" s="98"/>
      <c r="M7" s="98"/>
    </row>
    <row r="8" spans="1:13" ht="5.25" customHeight="1" x14ac:dyDescent="0.25">
      <c r="B8" s="98"/>
      <c r="C8" s="98"/>
      <c r="D8" s="98"/>
      <c r="E8" s="98"/>
      <c r="F8" s="98"/>
      <c r="G8" s="98"/>
      <c r="H8" s="98"/>
      <c r="I8" s="98"/>
      <c r="J8" s="98"/>
      <c r="K8" s="98"/>
      <c r="L8" s="98"/>
      <c r="M8" s="98"/>
    </row>
    <row r="9" spans="1:13" ht="166.5" customHeight="1" x14ac:dyDescent="0.25">
      <c r="B9" s="233" t="s">
        <v>367</v>
      </c>
      <c r="C9" s="234"/>
      <c r="D9" s="234"/>
      <c r="E9" s="234"/>
      <c r="F9" s="234"/>
      <c r="G9" s="234"/>
      <c r="H9" s="234"/>
      <c r="I9" s="234"/>
      <c r="J9" s="234"/>
      <c r="K9" s="234"/>
      <c r="L9" s="234"/>
      <c r="M9" s="234"/>
    </row>
    <row r="10" spans="1:13" ht="7.5" customHeight="1" thickBot="1" x14ac:dyDescent="0.3">
      <c r="B10" s="98"/>
      <c r="C10" s="98"/>
      <c r="D10" s="98"/>
      <c r="E10" s="98"/>
      <c r="F10" s="98"/>
      <c r="G10" s="98"/>
      <c r="H10" s="98"/>
      <c r="I10" s="98"/>
      <c r="J10" s="98"/>
      <c r="K10" s="98"/>
      <c r="L10" s="98"/>
      <c r="M10" s="98"/>
    </row>
    <row r="11" spans="1:13" s="146" customFormat="1" ht="46.5" customHeight="1" thickBot="1" x14ac:dyDescent="0.4">
      <c r="B11" s="147" t="s">
        <v>350</v>
      </c>
      <c r="C11" s="148" t="s">
        <v>351</v>
      </c>
      <c r="D11" s="148" t="s">
        <v>352</v>
      </c>
      <c r="E11" s="148" t="s">
        <v>353</v>
      </c>
      <c r="F11" s="148" t="s">
        <v>354</v>
      </c>
      <c r="G11" s="149" t="s">
        <v>355</v>
      </c>
      <c r="H11" s="150" t="s">
        <v>356</v>
      </c>
      <c r="I11" s="148" t="s">
        <v>357</v>
      </c>
      <c r="J11" s="124" t="s">
        <v>346</v>
      </c>
      <c r="K11" s="124" t="s">
        <v>347</v>
      </c>
      <c r="L11" s="151" t="s">
        <v>358</v>
      </c>
      <c r="M11" s="152" t="s">
        <v>359</v>
      </c>
    </row>
    <row r="12" spans="1:13" s="155" customFormat="1" ht="14" x14ac:dyDescent="0.3">
      <c r="A12" s="105" t="s">
        <v>348</v>
      </c>
      <c r="B12" s="153" t="s">
        <v>360</v>
      </c>
      <c r="C12" s="126">
        <v>44197</v>
      </c>
      <c r="D12" s="126">
        <v>51502</v>
      </c>
      <c r="E12" s="126" t="s">
        <v>361</v>
      </c>
      <c r="F12" s="154">
        <v>0.41666666666666669</v>
      </c>
      <c r="G12" s="154">
        <v>0.79166666666666663</v>
      </c>
      <c r="H12" s="125">
        <v>10</v>
      </c>
      <c r="I12" s="127">
        <v>20</v>
      </c>
      <c r="J12" s="127">
        <v>1</v>
      </c>
      <c r="K12" s="127">
        <v>0.16700000000000001</v>
      </c>
      <c r="L12" s="127">
        <v>10000</v>
      </c>
      <c r="M12" s="128">
        <v>11000</v>
      </c>
    </row>
    <row r="13" spans="1:13" ht="6.75" customHeight="1" x14ac:dyDescent="0.25">
      <c r="B13" s="156"/>
      <c r="C13" s="98"/>
      <c r="D13" s="98"/>
      <c r="E13" s="98"/>
      <c r="F13" s="98"/>
      <c r="G13" s="98"/>
      <c r="H13" s="156"/>
      <c r="I13" s="98"/>
      <c r="J13" s="156"/>
      <c r="K13" s="98"/>
      <c r="L13" s="98"/>
      <c r="M13" s="157"/>
    </row>
    <row r="14" spans="1:13" x14ac:dyDescent="0.25">
      <c r="A14" s="96" t="s">
        <v>345</v>
      </c>
      <c r="B14" s="170"/>
      <c r="C14" s="173">
        <f>'1. Participant &amp; Project Info'!B13</f>
        <v>0</v>
      </c>
      <c r="D14" s="171"/>
      <c r="E14" s="171"/>
      <c r="F14" s="171"/>
      <c r="G14" s="171"/>
      <c r="H14" s="171"/>
      <c r="I14" s="171"/>
      <c r="J14" s="171"/>
      <c r="K14" s="171"/>
      <c r="L14" s="174"/>
      <c r="M14" s="175"/>
    </row>
  </sheetData>
  <sheetProtection algorithmName="SHA-512" hashValue="kdKQgaj5J+CgAPyQ4+w8r7rqwYoNP/guVX8/Sa5hgFu/svSLyDc3IlnAUjNJ6Xm6etCWlcx7b0mmuolCd6sCWw==" saltValue="5PYSbKyBcVrfua5Fuh+uXA==" spinCount="100000" sheet="1" objects="1" scenarios="1"/>
  <mergeCells count="4">
    <mergeCell ref="C4:E4"/>
    <mergeCell ref="C5:E5"/>
    <mergeCell ref="C6:E6"/>
    <mergeCell ref="B9:M9"/>
  </mergeCells>
  <dataValidations count="5">
    <dataValidation type="textLength" operator="equal" allowBlank="1" showInputMessage="1" showErrorMessage="1" sqref="E14:E1048576" xr:uid="{79C73465-2ECF-4657-BBA3-60E380B728BC}">
      <formula1>1</formula1>
    </dataValidation>
    <dataValidation type="time" operator="greaterThanOrEqual" allowBlank="1" showInputMessage="1" showErrorMessage="1" sqref="F14:G1048576" xr:uid="{902BD767-AFC6-4450-964F-506BD11C8FAD}">
      <formula1>0</formula1>
    </dataValidation>
    <dataValidation type="decimal" operator="greaterThanOrEqual" allowBlank="1" showInputMessage="1" showErrorMessage="1" sqref="H14:I1048576 K14:M1048576" xr:uid="{86F698C5-0B89-46FA-A188-4DAC55D84402}">
      <formula1>0</formula1>
    </dataValidation>
    <dataValidation type="decimal" allowBlank="1" showInputMessage="1" showErrorMessage="1" sqref="J14:J1048576" xr:uid="{5F7CA0CA-5107-4629-AF88-F7DDCAAB6393}">
      <formula1>0</formula1>
      <formula2>100</formula2>
    </dataValidation>
    <dataValidation type="date" operator="greaterThanOrEqual" allowBlank="1" showInputMessage="1" showErrorMessage="1" sqref="D14" xr:uid="{69B044D6-AE4C-49DA-9F99-90E6CDC16A85}">
      <formula1>C14</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date" operator="greaterThanOrEqual" allowBlank="1" showInputMessage="1" showErrorMessage="1" xr:uid="{A21BF788-AC68-4EAC-8065-713690FD62DC}">
          <x14:formula1>
            <xm:f>'1. Participant &amp; Project Info'!B13</xm:f>
          </x14:formula1>
          <xm:sqref>C14:C1048576 D15:D1048576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F29B23912833442AE4B55BC61EEBF11" ma:contentTypeVersion="4" ma:contentTypeDescription="Create a new document." ma:contentTypeScope="" ma:versionID="bd830b934955bbff34581b0a8474c976">
  <xsd:schema xmlns:xsd="http://www.w3.org/2001/XMLSchema" xmlns:xs="http://www.w3.org/2001/XMLSchema" xmlns:p="http://schemas.microsoft.com/office/2006/metadata/properties" xmlns:ns2="7a8a5caf-39cb-4ed7-a2c7-c9b7afb2196f" targetNamespace="http://schemas.microsoft.com/office/2006/metadata/properties" ma:root="true" ma:fieldsID="1cb3491952bc0c38fb857ce34fee0dd2" ns2:_="">
    <xsd:import namespace="7a8a5caf-39cb-4ed7-a2c7-c9b7afb2196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8a5caf-39cb-4ed7-a2c7-c9b7afb219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D68359-785E-4A39-95E9-DF055151275B}">
  <ds:schemaRefs>
    <ds:schemaRef ds:uri="http://schemas.microsoft.com/sharepoint/v3/contenttype/forms"/>
  </ds:schemaRefs>
</ds:datastoreItem>
</file>

<file path=customXml/itemProps2.xml><?xml version="1.0" encoding="utf-8"?>
<ds:datastoreItem xmlns:ds="http://schemas.openxmlformats.org/officeDocument/2006/customXml" ds:itemID="{BACEC1CD-3E64-418B-9C26-24DDA94A4EE7}">
  <ds:schemaRefs>
    <ds:schemaRef ds:uri="http://purl.org/dc/terms/"/>
    <ds:schemaRef ds:uri="6e22f28a-6e3d-4b07-8927-7895cddf8c93"/>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55f8f633-a601-46e8-ae55-482bac0e6861"/>
    <ds:schemaRef ds:uri="http://www.w3.org/XML/1998/namespace"/>
  </ds:schemaRefs>
</ds:datastoreItem>
</file>

<file path=customXml/itemProps3.xml><?xml version="1.0" encoding="utf-8"?>
<ds:datastoreItem xmlns:ds="http://schemas.openxmlformats.org/officeDocument/2006/customXml" ds:itemID="{56043EDE-8C1B-4EC2-8767-E3ECA842B9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38</vt:i4>
      </vt:variant>
    </vt:vector>
  </HeadingPairs>
  <TitlesOfParts>
    <vt:vector size="47" baseType="lpstr">
      <vt:lpstr>Instructions</vt:lpstr>
      <vt:lpstr>1. Participant &amp; Project Info</vt:lpstr>
      <vt:lpstr>2. Intermittent RE - Hourly</vt:lpstr>
      <vt:lpstr>3a. RE+Storage Hourly</vt:lpstr>
      <vt:lpstr>3b. Storage - Operation</vt:lpstr>
      <vt:lpstr>4a. Firm RE - Hourly</vt:lpstr>
      <vt:lpstr>4b. Firm RE - Operation</vt:lpstr>
      <vt:lpstr>5. Qualitative Assessment</vt:lpstr>
      <vt:lpstr>6. Development Risk</vt:lpstr>
      <vt:lpstr>Instructions!errlist</vt:lpstr>
      <vt:lpstr>errlist</vt:lpstr>
      <vt:lpstr>Instructions!ERRlistyear</vt:lpstr>
      <vt:lpstr>ERRlistyear</vt:lpstr>
      <vt:lpstr>Instructions!fac_statuslist</vt:lpstr>
      <vt:lpstr>fac_statuslist</vt:lpstr>
      <vt:lpstr>floodplain</vt:lpstr>
      <vt:lpstr>Instructions!genfacilitydeliverability</vt:lpstr>
      <vt:lpstr>genfacilitydeliverability</vt:lpstr>
      <vt:lpstr>Instructions!interconnectstatus</vt:lpstr>
      <vt:lpstr>interconnectstatus</vt:lpstr>
      <vt:lpstr>Instructions!loccap</vt:lpstr>
      <vt:lpstr>loccap</vt:lpstr>
      <vt:lpstr>'1. Participant &amp; Project Info'!Print_Area</vt:lpstr>
      <vt:lpstr>'3b. Storage - Operation'!Print_Area</vt:lpstr>
      <vt:lpstr>'5. Qualitative Assessment'!Print_Area</vt:lpstr>
      <vt:lpstr>'6. Development Risk'!Print_Area</vt:lpstr>
      <vt:lpstr>Instructions!Print_Area</vt:lpstr>
      <vt:lpstr>Instructions!projtype</vt:lpstr>
      <vt:lpstr>projtype</vt:lpstr>
      <vt:lpstr>Instructions!RAList</vt:lpstr>
      <vt:lpstr>RAList</vt:lpstr>
      <vt:lpstr>Scale</vt:lpstr>
      <vt:lpstr>securitylist</vt:lpstr>
      <vt:lpstr>Instructions!sitecontrol</vt:lpstr>
      <vt:lpstr>sitecontrol</vt:lpstr>
      <vt:lpstr>sitecontrol2</vt:lpstr>
      <vt:lpstr>Instructions!statelist</vt:lpstr>
      <vt:lpstr>statelist</vt:lpstr>
      <vt:lpstr>Instructions!storagefacilitydeliverability</vt:lpstr>
      <vt:lpstr>storagefacilitydeliverability</vt:lpstr>
      <vt:lpstr>Instructions!storagetech</vt:lpstr>
      <vt:lpstr>storagetech</vt:lpstr>
      <vt:lpstr>Terms</vt:lpstr>
      <vt:lpstr>Instructions!yesno</vt:lpstr>
      <vt:lpstr>yesno</vt:lpstr>
      <vt:lpstr>yesnoprocess</vt:lpstr>
      <vt:lpstr>zoning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Alankar Sharma</dc:creator>
  <cp:keywords/>
  <dc:description/>
  <cp:lastModifiedBy>Brent A. Nelson</cp:lastModifiedBy>
  <cp:revision/>
  <dcterms:created xsi:type="dcterms:W3CDTF">2018-05-15T15:51:30Z</dcterms:created>
  <dcterms:modified xsi:type="dcterms:W3CDTF">2019-11-05T17:02:54Z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0x010100CF29B23912833442AE4B55BC61EEBF11</vt:lpwstr>
  </property>
</Properties>
</file>