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624"/>
  <workbookPr showInkAnnotation="0" autoCompressPictures="0"/>
  <bookViews>
    <workbookView xWindow="240" yWindow="140" windowWidth="25360" windowHeight="14320" tabRatio="500" activeTab="3"/>
  </bookViews>
  <sheets>
    <sheet name="Instructions" sheetId="1" r:id="rId1"/>
    <sheet name="Costs" sheetId="2" r:id="rId2"/>
    <sheet name="Benefits" sheetId="3" r:id="rId3"/>
    <sheet name="ROI" sheetId="5" r:id="rId4"/>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34" i="3" l="1"/>
  <c r="D8" i="2"/>
  <c r="E8" i="2"/>
  <c r="F8" i="2"/>
  <c r="G8" i="2"/>
  <c r="H8" i="2"/>
  <c r="D7" i="3"/>
  <c r="E7" i="3"/>
  <c r="B9" i="3"/>
  <c r="D9" i="3"/>
  <c r="E9" i="3"/>
  <c r="D10" i="3"/>
  <c r="E10" i="3"/>
  <c r="E12" i="3"/>
  <c r="E14" i="5"/>
  <c r="D22" i="3"/>
  <c r="E22" i="3"/>
  <c r="D16" i="3"/>
  <c r="E16" i="3"/>
  <c r="D15" i="3"/>
  <c r="E15" i="3"/>
  <c r="E17" i="3"/>
  <c r="E23" i="3"/>
  <c r="D18" i="3"/>
  <c r="E18" i="3"/>
  <c r="D20" i="3"/>
  <c r="E20" i="3"/>
  <c r="B19" i="3"/>
  <c r="D19" i="3"/>
  <c r="E19" i="3"/>
  <c r="E21" i="3"/>
  <c r="E25" i="3"/>
  <c r="E15" i="5"/>
  <c r="D28" i="3"/>
  <c r="E28" i="3"/>
  <c r="D29" i="3"/>
  <c r="E29" i="3"/>
  <c r="B33" i="3"/>
  <c r="D33" i="3"/>
  <c r="E33" i="3"/>
  <c r="B32" i="3"/>
  <c r="D32" i="3"/>
  <c r="E32" i="3"/>
  <c r="E34" i="3"/>
  <c r="E16" i="5"/>
  <c r="E17" i="5"/>
  <c r="E6" i="5"/>
  <c r="E7" i="5"/>
  <c r="E8" i="5"/>
  <c r="E9" i="5"/>
  <c r="E10" i="5"/>
  <c r="E11" i="5"/>
  <c r="E20" i="5"/>
  <c r="E21" i="5"/>
  <c r="F7" i="3"/>
  <c r="F9" i="3"/>
  <c r="F10" i="3"/>
  <c r="F12" i="3"/>
  <c r="F14" i="5"/>
  <c r="F22" i="3"/>
  <c r="F16" i="3"/>
  <c r="F15" i="3"/>
  <c r="F17" i="3"/>
  <c r="F23" i="3"/>
  <c r="F18" i="3"/>
  <c r="F20" i="3"/>
  <c r="F19" i="3"/>
  <c r="F21" i="3"/>
  <c r="F25" i="3"/>
  <c r="F15" i="5"/>
  <c r="F28" i="3"/>
  <c r="F29" i="3"/>
  <c r="F33" i="3"/>
  <c r="F32" i="3"/>
  <c r="F34" i="3"/>
  <c r="F16" i="5"/>
  <c r="F17" i="5"/>
  <c r="F6" i="5"/>
  <c r="F7" i="5"/>
  <c r="F8" i="5"/>
  <c r="F9" i="5"/>
  <c r="F10" i="5"/>
  <c r="F11" i="5"/>
  <c r="F20" i="5"/>
  <c r="F21" i="5"/>
  <c r="G7" i="3"/>
  <c r="G9" i="3"/>
  <c r="G10" i="3"/>
  <c r="G12" i="3"/>
  <c r="G14" i="5"/>
  <c r="G22" i="3"/>
  <c r="G16" i="3"/>
  <c r="G15" i="3"/>
  <c r="G17" i="3"/>
  <c r="G23" i="3"/>
  <c r="G18" i="3"/>
  <c r="G20" i="3"/>
  <c r="G19" i="3"/>
  <c r="G21" i="3"/>
  <c r="G25" i="3"/>
  <c r="G15" i="5"/>
  <c r="G28" i="3"/>
  <c r="G29" i="3"/>
  <c r="G33" i="3"/>
  <c r="G32" i="3"/>
  <c r="G34" i="3"/>
  <c r="G16" i="5"/>
  <c r="G17" i="5"/>
  <c r="G6" i="5"/>
  <c r="G7" i="5"/>
  <c r="G8" i="5"/>
  <c r="G9" i="5"/>
  <c r="G10" i="5"/>
  <c r="G11" i="5"/>
  <c r="G20" i="5"/>
  <c r="G21" i="5"/>
  <c r="H7" i="3"/>
  <c r="H9" i="3"/>
  <c r="H10" i="3"/>
  <c r="H12" i="3"/>
  <c r="H14" i="5"/>
  <c r="H22" i="3"/>
  <c r="H16" i="3"/>
  <c r="H15" i="3"/>
  <c r="H17" i="3"/>
  <c r="H23" i="3"/>
  <c r="H18" i="3"/>
  <c r="H20" i="3"/>
  <c r="H19" i="3"/>
  <c r="H21" i="3"/>
  <c r="H25" i="3"/>
  <c r="H15" i="5"/>
  <c r="H28" i="3"/>
  <c r="H29" i="3"/>
  <c r="H33" i="3"/>
  <c r="H32" i="3"/>
  <c r="H34" i="3"/>
  <c r="H16" i="5"/>
  <c r="H17" i="5"/>
  <c r="H6" i="5"/>
  <c r="H7" i="5"/>
  <c r="H8" i="5"/>
  <c r="H9" i="5"/>
  <c r="H10" i="5"/>
  <c r="H11" i="5"/>
  <c r="H20" i="5"/>
  <c r="H21" i="5"/>
  <c r="D12" i="3"/>
  <c r="D14" i="5"/>
  <c r="D17" i="3"/>
  <c r="D23" i="3"/>
  <c r="D21" i="3"/>
  <c r="D25" i="3"/>
  <c r="D15" i="5"/>
  <c r="D16" i="5"/>
  <c r="D17" i="5"/>
  <c r="D6" i="5"/>
  <c r="D7" i="5"/>
  <c r="D8" i="5"/>
  <c r="D9" i="5"/>
  <c r="D10" i="5"/>
  <c r="D11" i="5"/>
  <c r="D20" i="5"/>
  <c r="D21" i="5"/>
  <c r="A16" i="5"/>
  <c r="A15" i="5"/>
  <c r="A14" i="5"/>
  <c r="A8" i="5"/>
  <c r="A9" i="5"/>
  <c r="A10" i="5"/>
  <c r="A7" i="5"/>
  <c r="A6" i="5"/>
  <c r="E5" i="2"/>
  <c r="E4" i="3"/>
  <c r="F5" i="2"/>
  <c r="F4" i="3"/>
  <c r="G5" i="2"/>
  <c r="G4" i="3"/>
  <c r="H5" i="2"/>
  <c r="H4" i="3"/>
  <c r="D5" i="2"/>
  <c r="D4" i="3"/>
  <c r="E4" i="5"/>
  <c r="F4" i="5"/>
  <c r="G4" i="5"/>
  <c r="H4" i="5"/>
  <c r="D4" i="5"/>
  <c r="D21" i="2"/>
  <c r="E21" i="2"/>
  <c r="E22" i="2"/>
  <c r="D12" i="2"/>
  <c r="D13" i="2"/>
  <c r="E12" i="2"/>
  <c r="B15" i="2"/>
  <c r="D15" i="2"/>
  <c r="E15" i="2"/>
  <c r="E24" i="2"/>
  <c r="F21" i="2"/>
  <c r="F22" i="2"/>
  <c r="E13" i="2"/>
  <c r="F12" i="2"/>
  <c r="F15" i="2"/>
  <c r="F24" i="2"/>
  <c r="G21" i="2"/>
  <c r="G22" i="2"/>
  <c r="F13" i="2"/>
  <c r="G12" i="2"/>
  <c r="G15" i="2"/>
  <c r="G24" i="2"/>
  <c r="H21" i="2"/>
  <c r="H22" i="2"/>
  <c r="G13" i="2"/>
  <c r="H12" i="2"/>
  <c r="H15" i="2"/>
  <c r="H24" i="2"/>
  <c r="D18" i="2"/>
  <c r="D19" i="2"/>
  <c r="D20" i="2"/>
  <c r="D22" i="2"/>
  <c r="D24" i="2"/>
  <c r="D36" i="3"/>
  <c r="E36" i="3"/>
  <c r="F36" i="3"/>
  <c r="G36" i="3"/>
  <c r="H36" i="3"/>
  <c r="D31" i="3"/>
  <c r="E31" i="3"/>
  <c r="F31" i="3"/>
  <c r="G31" i="3"/>
  <c r="H31" i="3"/>
  <c r="D30" i="3"/>
  <c r="E30" i="3"/>
  <c r="F30" i="3"/>
  <c r="G30" i="3"/>
  <c r="H30" i="3"/>
  <c r="D8" i="3"/>
  <c r="F8" i="3"/>
  <c r="H8" i="3"/>
  <c r="E8" i="3"/>
  <c r="G8" i="3"/>
  <c r="A15" i="2"/>
  <c r="H13" i="2"/>
  <c r="A13" i="2"/>
  <c r="A12" i="2"/>
</calcChain>
</file>

<file path=xl/comments1.xml><?xml version="1.0" encoding="utf-8"?>
<comments xmlns="http://schemas.openxmlformats.org/spreadsheetml/2006/main">
  <authors>
    <author>Phil Strazzulla</author>
  </authors>
  <commentList>
    <comment ref="E8" authorId="0">
      <text>
        <r>
          <rPr>
            <b/>
            <sz val="9"/>
            <color indexed="81"/>
            <rFont val="Calibri"/>
            <family val="2"/>
          </rPr>
          <t>Select Software Reviews:</t>
        </r>
        <r>
          <rPr>
            <sz val="9"/>
            <color indexed="81"/>
            <rFont val="Calibri"/>
            <family val="2"/>
          </rPr>
          <t xml:space="preserve">
You can hard code this number if you know for certain what the cost of your ATS subscription will be in the future.  Otherwise, it is calculated off of the value metric you input in the next row down.</t>
        </r>
      </text>
    </comment>
    <comment ref="B10" authorId="0">
      <text>
        <r>
          <rPr>
            <b/>
            <sz val="9"/>
            <color indexed="81"/>
            <rFont val="Calibri"/>
            <family val="2"/>
          </rPr>
          <t>Select Software Reviews:</t>
        </r>
        <r>
          <rPr>
            <sz val="9"/>
            <color indexed="81"/>
            <rFont val="Calibri"/>
            <family val="2"/>
          </rPr>
          <t xml:space="preserve">
Enter the value metric for your ATS pricing.  For example, you may be charged based on the number of employees in your company, recruiter seats, hires you will make, jobs you need to post, etc.</t>
        </r>
      </text>
    </comment>
    <comment ref="B12" authorId="0">
      <text>
        <r>
          <rPr>
            <b/>
            <sz val="9"/>
            <color indexed="81"/>
            <rFont val="Calibri"/>
            <family val="2"/>
          </rPr>
          <t xml:space="preserve">Select Software Reviews:
</t>
        </r>
        <r>
          <rPr>
            <sz val="9"/>
            <color indexed="81"/>
            <rFont val="Calibri"/>
            <family val="2"/>
          </rPr>
          <t xml:space="preserve">How many of the thing you're being charged for do you have?  For example, if you're being charged by recruiter, how many do you have?  The cell below is how many you'll add each year, and therefore how much your ATS price will increase.
</t>
        </r>
      </text>
    </comment>
  </commentList>
</comments>
</file>

<file path=xl/comments2.xml><?xml version="1.0" encoding="utf-8"?>
<comments xmlns="http://schemas.openxmlformats.org/spreadsheetml/2006/main">
  <authors>
    <author>Phil Strazzulla</author>
  </authors>
  <commentList>
    <comment ref="A6" authorId="0">
      <text>
        <r>
          <rPr>
            <b/>
            <sz val="9"/>
            <color indexed="81"/>
            <rFont val="Calibri"/>
            <family val="2"/>
          </rPr>
          <t>Select Software Reviews:</t>
        </r>
        <r>
          <rPr>
            <sz val="9"/>
            <color indexed="81"/>
            <rFont val="Calibri"/>
            <family val="2"/>
          </rPr>
          <t xml:space="preserve">
One major benefit of a new ATS is decreasing the amount of time our recruiters have to spend on various activities.  This increases productivity, and thus decreases costs to our business as we don't need as many recruiters.</t>
        </r>
      </text>
    </comment>
    <comment ref="B9" authorId="0">
      <text>
        <r>
          <rPr>
            <b/>
            <sz val="9"/>
            <color indexed="81"/>
            <rFont val="Calibri"/>
            <family val="2"/>
          </rPr>
          <t xml:space="preserve">Select Software Reviews:
</t>
        </r>
        <r>
          <rPr>
            <sz val="9"/>
            <color indexed="81"/>
            <rFont val="Calibri"/>
            <family val="2"/>
          </rPr>
          <t>This cell adds in the cost of healthcare, etc to get a fully burdened cost of each comployee.  To get there, we multiply their salary by 1.3.  Feel free to change this assumption if it should be higher or lower for your company.</t>
        </r>
      </text>
    </comment>
    <comment ref="B10" authorId="0">
      <text>
        <r>
          <rPr>
            <b/>
            <sz val="9"/>
            <color indexed="81"/>
            <rFont val="Calibri"/>
            <family val="2"/>
          </rPr>
          <t xml:space="preserve">Select Software Reviews:
</t>
        </r>
        <r>
          <rPr>
            <sz val="9"/>
            <color indexed="81"/>
            <rFont val="Calibri"/>
            <family val="2"/>
          </rPr>
          <t>To be completely honest, this percentage of recruiter productivity increase is fairly arbitrary.  It's really meant to show that even with very small increases of 2-5% productivity, you're going to get A LOT of value from a modern ATS, especially if you are upgrading from a spreadsheet, or a solution that just isn't cutting it</t>
        </r>
      </text>
    </comment>
    <comment ref="B16" authorId="0">
      <text>
        <r>
          <rPr>
            <b/>
            <sz val="9"/>
            <color indexed="81"/>
            <rFont val="Calibri"/>
            <family val="2"/>
          </rPr>
          <t xml:space="preserve">Select Software Reviews:
</t>
        </r>
        <r>
          <rPr>
            <sz val="9"/>
            <color indexed="81"/>
            <rFont val="Calibri"/>
            <family val="2"/>
          </rPr>
          <t xml:space="preserve">If you're not sure about your exact cost/hire, the national average for the US is around $4,500 according to SHRM.  If you're in a low skill/wage industry, it's lower, and vice versa for high skilled industries.
</t>
        </r>
      </text>
    </comment>
    <comment ref="B18" authorId="0">
      <text>
        <r>
          <rPr>
            <b/>
            <sz val="9"/>
            <color indexed="81"/>
            <rFont val="Calibri"/>
            <family val="2"/>
          </rPr>
          <t xml:space="preserve"> Select Software Reviews:
</t>
        </r>
        <r>
          <rPr>
            <sz val="9"/>
            <color indexed="81"/>
            <rFont val="Calibri"/>
            <family val="2"/>
          </rPr>
          <t>If you get 100 applications, how many hires do you make (on average)?  For most companies, the percent of applicants that get hired is going to be 1-10% depending on the role.</t>
        </r>
      </text>
    </comment>
    <comment ref="B20" authorId="0">
      <text>
        <r>
          <rPr>
            <b/>
            <sz val="9"/>
            <color indexed="81"/>
            <rFont val="Calibri"/>
            <family val="2"/>
          </rPr>
          <t xml:space="preserve"> Select Software Reviews:
</t>
        </r>
        <r>
          <rPr>
            <sz val="9"/>
            <color indexed="81"/>
            <rFont val="Calibri"/>
            <family val="2"/>
          </rPr>
          <t xml:space="preserve">A new ATS should make applying for our jobs easier.  This will lead to a greater number of people applying, and therefore lead to decreases in cost/hire over time
</t>
        </r>
      </text>
    </comment>
    <comment ref="B22" authorId="0">
      <text>
        <r>
          <rPr>
            <b/>
            <sz val="9"/>
            <color indexed="81"/>
            <rFont val="Calibri"/>
            <family val="2"/>
          </rPr>
          <t xml:space="preserve"> Select Software Reviews:</t>
        </r>
        <r>
          <rPr>
            <sz val="9"/>
            <color indexed="81"/>
            <rFont val="Calibri"/>
            <family val="2"/>
          </rPr>
          <t xml:space="preserve">
A better candidate experience through a better ATS means more people will accept offers.  What is your offer acceptance rate now?  Think it could grow by 1-5% with a better candidate experience as a direct result of a new ATS?</t>
        </r>
      </text>
    </comment>
    <comment ref="B28" authorId="0">
      <text>
        <r>
          <rPr>
            <b/>
            <sz val="9"/>
            <color indexed="81"/>
            <rFont val="Calibri"/>
            <family val="2"/>
          </rPr>
          <t xml:space="preserve"> Select Software Reviews:
</t>
        </r>
        <r>
          <rPr>
            <sz val="9"/>
            <color indexed="81"/>
            <rFont val="Calibri"/>
            <family val="2"/>
          </rPr>
          <t xml:space="preserve">How long does it take you to hire someone once you get the req?
</t>
        </r>
      </text>
    </comment>
    <comment ref="B29" authorId="0">
      <text>
        <r>
          <rPr>
            <b/>
            <sz val="9"/>
            <color indexed="81"/>
            <rFont val="Calibri"/>
            <family val="2"/>
          </rPr>
          <t xml:space="preserve"> Select Software Reviews:</t>
        </r>
        <r>
          <rPr>
            <sz val="9"/>
            <color indexed="81"/>
            <rFont val="Calibri"/>
            <family val="2"/>
          </rPr>
          <t xml:space="preserve">
After implementing your new system, what do you think the time to fill will get to?</t>
        </r>
      </text>
    </comment>
    <comment ref="B30" authorId="0">
      <text>
        <r>
          <rPr>
            <b/>
            <sz val="9"/>
            <color indexed="81"/>
            <rFont val="Calibri"/>
            <family val="2"/>
          </rPr>
          <t xml:space="preserve"> Select Software Reviews:
</t>
        </r>
        <r>
          <rPr>
            <sz val="9"/>
            <color indexed="81"/>
            <rFont val="Calibri"/>
            <family val="2"/>
          </rPr>
          <t xml:space="preserve">Just estimate, what is the average salary in your company?
</t>
        </r>
      </text>
    </comment>
    <comment ref="B31" authorId="0">
      <text>
        <r>
          <rPr>
            <b/>
            <sz val="9"/>
            <color indexed="81"/>
            <rFont val="Calibri"/>
            <family val="2"/>
          </rPr>
          <t xml:space="preserve"> Select Software Reviews:</t>
        </r>
        <r>
          <rPr>
            <sz val="9"/>
            <color indexed="81"/>
            <rFont val="Calibri"/>
            <family val="2"/>
          </rPr>
          <t xml:space="preserve">
This number gets us to the value an employee brings to the company.  It's what we will multiply their salary by.  Basically, each employee gets paid a certain amount, but is more valuable to the company (otherwise we wouldn't keep them).  A standard number here is 3x.  If I get paid $100k, the value I bring to the company is roughly $300k.</t>
        </r>
      </text>
    </comment>
  </commentList>
</comments>
</file>

<file path=xl/sharedStrings.xml><?xml version="1.0" encoding="utf-8"?>
<sst xmlns="http://schemas.openxmlformats.org/spreadsheetml/2006/main" count="74" uniqueCount="69">
  <si>
    <t>Applicant Tracking System ROI Template</t>
  </si>
  <si>
    <t>Presented by SelectSoftwareReviews.com</t>
  </si>
  <si>
    <t>Employees</t>
  </si>
  <si>
    <t>Pricing based on number of</t>
  </si>
  <si>
    <t>Recruiter Productivity</t>
  </si>
  <si>
    <t>Changes in Hiring Funnel</t>
  </si>
  <si>
    <t>Number of Recruiters</t>
  </si>
  <si>
    <t>Average Salary</t>
  </si>
  <si>
    <t>With Benefits</t>
  </si>
  <si>
    <t>Productivity Increase</t>
  </si>
  <si>
    <t>Benefits from Recruiter Productivity</t>
  </si>
  <si>
    <t>Apply Rate Increase</t>
  </si>
  <si>
    <t>Current Cost/Hire</t>
  </si>
  <si>
    <t>Offer Acceptance Rate Increase</t>
  </si>
  <si>
    <t>Percent of applicants Hired</t>
  </si>
  <si>
    <t>Cost/Applicant</t>
  </si>
  <si>
    <t>Benefits from Apply Rate</t>
  </si>
  <si>
    <t>Number of Reqs/Year</t>
  </si>
  <si>
    <t>Total Cost/TA Spend</t>
  </si>
  <si>
    <t>Total Benefits From Hiring Funnel</t>
  </si>
  <si>
    <t>Total Benefits</t>
  </si>
  <si>
    <t>Percentage of Spend</t>
  </si>
  <si>
    <t>Other Costs</t>
  </si>
  <si>
    <t>Implementation</t>
  </si>
  <si>
    <t>Data Migration</t>
  </si>
  <si>
    <t>Training</t>
  </si>
  <si>
    <t>Ongoing Training and Other Costs</t>
  </si>
  <si>
    <t>Total Other Costs</t>
  </si>
  <si>
    <t>Total Costs</t>
  </si>
  <si>
    <t>Cost of ATS Subscription</t>
  </si>
  <si>
    <t>How to use this this spreadshet</t>
  </si>
  <si>
    <t>Cells with Blue Fonts are inputs and should be changed to represent your business.</t>
  </si>
  <si>
    <t>Purpose of this spreadshet</t>
  </si>
  <si>
    <t>If you'd like information on questions to ask during a demo, recommended vendors, etc you can go to SelectSoftwareReviews.com/applicant-tracking-systems</t>
  </si>
  <si>
    <t>More Resources</t>
  </si>
  <si>
    <t>Year We'll Implement Solution</t>
  </si>
  <si>
    <t>Any cell with a red triangle in the corner has a comment which you can use to help you best use this resource.</t>
  </si>
  <si>
    <t>Numbers with Black Font are calculated, changing them will break the spreadsheet.</t>
  </si>
  <si>
    <t>Costs</t>
  </si>
  <si>
    <t>Benefits from Decreasing Time to Fill</t>
  </si>
  <si>
    <t>Average Employee Salary</t>
  </si>
  <si>
    <t>Value Multiplier</t>
  </si>
  <si>
    <t>Goal Time To Fill</t>
  </si>
  <si>
    <t>Current Time To Fill</t>
  </si>
  <si>
    <t>Reqs/Year</t>
  </si>
  <si>
    <t>Daily Cost/Unfilled Job</t>
  </si>
  <si>
    <t>Savings Per Year</t>
  </si>
  <si>
    <t xml:space="preserve">The purpose of this spreadsheet is to build a business case for buying a new ATS.  Without a business case, is it incredibly hard to get new budget for the tools you want.  With one, it becomes a whole lot easier. </t>
  </si>
  <si>
    <t>This spreadsheet also allows you to better understand the costs associated with your new purchase, along with where the value will come from.</t>
  </si>
  <si>
    <t>Lastly, this spreadsheet captures your current thinking, so that in a year's time you can go back and see what was right/wrong about your analyses so that you can continue to learn and be a better leader.</t>
  </si>
  <si>
    <t>Other values drivers that you may want to consider:</t>
  </si>
  <si>
    <t>If you are in a PE backed company, or publicly traded company, ever dollar that you save the company that ends up as EBITDA will increase the company's valuation by as much as the current EBITDA multiple.  So, a company that trades at 8x EBITDA gets $8 of value added for every dollar saved.  This model really only looks at a dollar saved as the value, not also at the increase in share price.</t>
  </si>
  <si>
    <t>A better ATS can increase your HR team's retention as it makes their lives easier.</t>
  </si>
  <si>
    <t>A better ATS tells the world that you are a leading edge company, which attracts better talent.</t>
  </si>
  <si>
    <t>A better ATS can have all sorts of functionality that is worth thinking about: better sourcing, screening, onboarding, etc that can save time and thus money.</t>
  </si>
  <si>
    <t>A lot of the blue cells will have a label like "days" in them.  This is due to the cell's formatting, and if you replace these values, you should just write the number, not the label.</t>
  </si>
  <si>
    <t>There is a video on how to use this spreadsheet on SelectSoftwareReviews.com.  It's around 5 minutes and we HIGHLY recommend you watch it, unless you are already a modeling whiz.</t>
  </si>
  <si>
    <t>Costs and Benefits for Next 5 Years</t>
  </si>
  <si>
    <t>Benefits from Offer Acceptance Increase</t>
  </si>
  <si>
    <t>ROI per Year</t>
  </si>
  <si>
    <t>&gt;&gt;&gt;&gt; Go To Next Tab For Benefits Analysis</t>
  </si>
  <si>
    <t>&gt;&gt;&gt;&gt; Go To Next Tab To Get Started</t>
  </si>
  <si>
    <t>&gt;&gt;&gt;&gt; Go To Next Tab For ROI Analysis</t>
  </si>
  <si>
    <t>We're going to spend:</t>
  </si>
  <si>
    <t>We're going to save:</t>
  </si>
  <si>
    <t>Applicant Tracking System ROI Template - BENEFITS</t>
  </si>
  <si>
    <t>Applicant Tracking System ROI Template - COSTS</t>
  </si>
  <si>
    <t>Applicant Tracking System ROI Template - ROI</t>
  </si>
  <si>
    <t>&gt;&gt;&gt;&gt; Feel Free To Print This Page To Present To Internal Stakeholders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</si>
</sst>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3" formatCode="_-* #,##0.00_-;\-* #,##0.00_-;_-* &quot;-&quot;??_-;_-@_-"/>
    <numFmt numFmtId="165" formatCode="_-* #,##0_-;\-* #,##0_-;_-* &quot;-&quot;??_-;_-@_-"/>
    <numFmt numFmtId="167" formatCode="_-* #,##0_-;\-* #,##0_-;_-* &quot;-&quot;?_-;_-@_-"/>
    <numFmt numFmtId="168" formatCode="0\ &quot;Days&quot;"/>
    <numFmt numFmtId="170" formatCode="0.0&quot;x&quot;"/>
  </numFmts>
  <fonts count="17"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i/>
      <sz val="12"/>
      <color theme="1"/>
      <name val="Calibri"/>
      <scheme val="minor"/>
    </font>
    <font>
      <u/>
      <sz val="12"/>
      <color theme="10"/>
      <name val="Calibri"/>
      <family val="2"/>
      <scheme val="minor"/>
    </font>
    <font>
      <u/>
      <sz val="12"/>
      <color theme="11"/>
      <name val="Calibri"/>
      <family val="2"/>
      <scheme val="minor"/>
    </font>
    <font>
      <sz val="12"/>
      <color rgb="FF0000FF"/>
      <name val="Calibri"/>
      <scheme val="minor"/>
    </font>
    <font>
      <b/>
      <sz val="12"/>
      <color rgb="FF0000FF"/>
      <name val="Calibri"/>
      <scheme val="minor"/>
    </font>
    <font>
      <b/>
      <i/>
      <sz val="12"/>
      <color theme="1"/>
      <name val="Calibri"/>
      <scheme val="minor"/>
    </font>
    <font>
      <sz val="9"/>
      <color indexed="81"/>
      <name val="Calibri"/>
      <family val="2"/>
    </font>
    <font>
      <b/>
      <sz val="9"/>
      <color indexed="81"/>
      <name val="Calibri"/>
      <family val="2"/>
    </font>
    <font>
      <sz val="25"/>
      <color theme="1"/>
      <name val="Calibri"/>
      <scheme val="minor"/>
    </font>
    <font>
      <i/>
      <sz val="12"/>
      <color rgb="FF000000"/>
      <name val="Calibri"/>
      <scheme val="minor"/>
    </font>
    <font>
      <sz val="25"/>
      <color rgb="FF000000"/>
      <name val="Calibri"/>
      <scheme val="minor"/>
    </font>
    <font>
      <b/>
      <i/>
      <sz val="12"/>
      <color rgb="FF000000"/>
      <name val="Calibri"/>
      <scheme val="minor"/>
    </font>
  </fonts>
  <fills count="7">
    <fill>
      <patternFill patternType="none"/>
    </fill>
    <fill>
      <patternFill patternType="gray125"/>
    </fill>
    <fill>
      <patternFill patternType="solid">
        <fgColor theme="4" tint="0.79998168889431442"/>
        <bgColor indexed="64"/>
      </patternFill>
    </fill>
    <fill>
      <patternFill patternType="solid">
        <fgColor rgb="FF0000FF"/>
        <bgColor indexed="64"/>
      </patternFill>
    </fill>
    <fill>
      <patternFill patternType="solid">
        <fgColor theme="7" tint="0.59999389629810485"/>
        <bgColor indexed="64"/>
      </patternFill>
    </fill>
    <fill>
      <patternFill patternType="solid">
        <fgColor rgb="FF008000"/>
        <bgColor indexed="64"/>
      </patternFill>
    </fill>
    <fill>
      <patternFill patternType="solid">
        <fgColor rgb="FFFF0000"/>
        <bgColor indexed="64"/>
      </patternFill>
    </fill>
  </fills>
  <borders count="3">
    <border>
      <left/>
      <right/>
      <top/>
      <bottom/>
      <diagonal/>
    </border>
    <border>
      <left/>
      <right/>
      <top style="thin">
        <color auto="1"/>
      </top>
      <bottom/>
      <diagonal/>
    </border>
    <border>
      <left/>
      <right/>
      <top style="double">
        <color auto="1"/>
      </top>
      <bottom/>
      <diagonal/>
    </border>
  </borders>
  <cellStyleXfs count="27">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4">
    <xf numFmtId="0" fontId="0" fillId="0" borderId="0" xfId="0"/>
    <xf numFmtId="0" fontId="3" fillId="0" borderId="0" xfId="0" applyFont="1"/>
    <xf numFmtId="0" fontId="3" fillId="2" borderId="0" xfId="0" applyFont="1" applyFill="1"/>
    <xf numFmtId="0" fontId="5" fillId="0" borderId="0" xfId="0" applyFont="1"/>
    <xf numFmtId="6" fontId="0" fillId="0" borderId="0" xfId="0" applyNumberFormat="1"/>
    <xf numFmtId="6" fontId="8" fillId="0" borderId="0" xfId="0" applyNumberFormat="1" applyFont="1"/>
    <xf numFmtId="0" fontId="8" fillId="0" borderId="0" xfId="0" applyFont="1"/>
    <xf numFmtId="0" fontId="9" fillId="0" borderId="0" xfId="0" applyFont="1"/>
    <xf numFmtId="9" fontId="0" fillId="0" borderId="0" xfId="0" applyNumberFormat="1"/>
    <xf numFmtId="9" fontId="8" fillId="0" borderId="0" xfId="0" applyNumberFormat="1" applyFont="1"/>
    <xf numFmtId="0" fontId="0" fillId="0" borderId="1" xfId="0" applyBorder="1"/>
    <xf numFmtId="9" fontId="8" fillId="0" borderId="1" xfId="0" applyNumberFormat="1" applyFont="1" applyBorder="1"/>
    <xf numFmtId="165" fontId="8" fillId="0" borderId="0" xfId="1" applyNumberFormat="1" applyFont="1"/>
    <xf numFmtId="165" fontId="0" fillId="0" borderId="0" xfId="1" applyNumberFormat="1" applyFont="1"/>
    <xf numFmtId="165" fontId="0" fillId="0" borderId="1" xfId="1" applyNumberFormat="1" applyFont="1" applyBorder="1"/>
    <xf numFmtId="0" fontId="0" fillId="0" borderId="0" xfId="0" applyFont="1"/>
    <xf numFmtId="6" fontId="0" fillId="0" borderId="1" xfId="0" applyNumberFormat="1" applyBorder="1"/>
    <xf numFmtId="9" fontId="0" fillId="0" borderId="0" xfId="2" applyFont="1"/>
    <xf numFmtId="0" fontId="3" fillId="0" borderId="2" xfId="0" applyFont="1" applyBorder="1"/>
    <xf numFmtId="0" fontId="0" fillId="0" borderId="2" xfId="0" applyBorder="1"/>
    <xf numFmtId="6" fontId="0" fillId="0" borderId="2" xfId="0" applyNumberFormat="1" applyBorder="1"/>
    <xf numFmtId="0" fontId="10" fillId="0" borderId="0" xfId="0" applyFont="1"/>
    <xf numFmtId="0" fontId="2" fillId="3" borderId="0" xfId="0" applyFont="1" applyFill="1" applyAlignment="1">
      <alignment horizontal="centerContinuous"/>
    </xf>
    <xf numFmtId="0" fontId="3" fillId="4" borderId="0" xfId="0" applyFont="1" applyFill="1"/>
    <xf numFmtId="0" fontId="9" fillId="4" borderId="0" xfId="0" applyFont="1" applyFill="1"/>
    <xf numFmtId="0" fontId="0" fillId="4" borderId="0" xfId="0" applyFill="1"/>
    <xf numFmtId="167" fontId="8" fillId="0" borderId="0" xfId="0" applyNumberFormat="1" applyFont="1"/>
    <xf numFmtId="168" fontId="0" fillId="0" borderId="0" xfId="0" applyNumberFormat="1"/>
    <xf numFmtId="168" fontId="8" fillId="0" borderId="0" xfId="0" applyNumberFormat="1" applyFont="1"/>
    <xf numFmtId="170" fontId="8" fillId="0" borderId="0" xfId="0" applyNumberFormat="1" applyFont="1"/>
    <xf numFmtId="167" fontId="0" fillId="0" borderId="0" xfId="0" applyNumberFormat="1"/>
    <xf numFmtId="170" fontId="0" fillId="0" borderId="0" xfId="0" applyNumberFormat="1"/>
    <xf numFmtId="6" fontId="3" fillId="0" borderId="2" xfId="0" applyNumberFormat="1" applyFont="1" applyBorder="1"/>
    <xf numFmtId="0" fontId="4" fillId="3" borderId="0" xfId="0" applyFont="1" applyFill="1" applyBorder="1"/>
    <xf numFmtId="6" fontId="4" fillId="3" borderId="0" xfId="0" applyNumberFormat="1" applyFont="1" applyFill="1" applyBorder="1"/>
    <xf numFmtId="9" fontId="4" fillId="3" borderId="0" xfId="2" applyFont="1" applyFill="1" applyBorder="1"/>
    <xf numFmtId="0" fontId="13" fillId="0" borderId="0" xfId="0" applyFont="1"/>
    <xf numFmtId="0" fontId="14" fillId="0" borderId="0" xfId="0" applyFont="1"/>
    <xf numFmtId="0" fontId="15" fillId="0" borderId="0" xfId="0" applyFont="1"/>
    <xf numFmtId="0" fontId="16" fillId="0" borderId="0" xfId="0" applyFont="1"/>
    <xf numFmtId="0" fontId="14" fillId="0" borderId="1" xfId="0" applyFont="1" applyBorder="1"/>
    <xf numFmtId="0" fontId="2" fillId="5" borderId="0" xfId="0" applyFont="1" applyFill="1"/>
    <xf numFmtId="0" fontId="2" fillId="6" borderId="0" xfId="0" applyFont="1" applyFill="1"/>
    <xf numFmtId="0" fontId="2" fillId="3" borderId="0" xfId="0" applyFont="1" applyFill="1"/>
  </cellXfs>
  <cellStyles count="27">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 name="Percent" xfId="2"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17" sqref="A17"/>
    </sheetView>
  </sheetViews>
  <sheetFormatPr baseColWidth="10" defaultRowHeight="15" outlineLevelCol="1" x14ac:dyDescent="0"/>
  <cols>
    <col min="1" max="1" width="34.83203125" bestFit="1" customWidth="1"/>
    <col min="2" max="2" width="13.5" customWidth="1" outlineLevel="1"/>
    <col min="3" max="3" width="6.33203125" customWidth="1" outlineLevel="1"/>
    <col min="4" max="8" width="11.5" bestFit="1" customWidth="1"/>
  </cols>
  <sheetData>
    <row r="1" spans="1:1" s="2" customFormat="1">
      <c r="A1" s="2" t="s">
        <v>0</v>
      </c>
    </row>
    <row r="2" spans="1:1">
      <c r="A2" s="3" t="s">
        <v>1</v>
      </c>
    </row>
    <row r="3" spans="1:1">
      <c r="A3" s="3"/>
    </row>
    <row r="4" spans="1:1">
      <c r="A4" s="21" t="s">
        <v>32</v>
      </c>
    </row>
    <row r="5" spans="1:1">
      <c r="A5" s="3" t="s">
        <v>47</v>
      </c>
    </row>
    <row r="6" spans="1:1">
      <c r="A6" s="3" t="s">
        <v>48</v>
      </c>
    </row>
    <row r="7" spans="1:1">
      <c r="A7" s="3" t="s">
        <v>49</v>
      </c>
    </row>
    <row r="8" spans="1:1">
      <c r="A8" s="3"/>
    </row>
    <row r="9" spans="1:1">
      <c r="A9" s="21" t="s">
        <v>30</v>
      </c>
    </row>
    <row r="10" spans="1:1">
      <c r="A10" t="s">
        <v>31</v>
      </c>
    </row>
    <row r="11" spans="1:1">
      <c r="A11" t="s">
        <v>37</v>
      </c>
    </row>
    <row r="12" spans="1:1">
      <c r="A12" t="s">
        <v>55</v>
      </c>
    </row>
    <row r="13" spans="1:1">
      <c r="A13" t="s">
        <v>36</v>
      </c>
    </row>
    <row r="14" spans="1:1">
      <c r="A14" s="21" t="s">
        <v>56</v>
      </c>
    </row>
    <row r="16" spans="1:1">
      <c r="A16" s="1" t="s">
        <v>34</v>
      </c>
    </row>
    <row r="17" spans="1:1">
      <c r="A17" t="s">
        <v>33</v>
      </c>
    </row>
    <row r="19" spans="1:1" ht="32">
      <c r="A19" s="36" t="s">
        <v>61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H27"/>
  <sheetViews>
    <sheetView workbookViewId="0">
      <selection activeCell="D8" sqref="D8"/>
    </sheetView>
  </sheetViews>
  <sheetFormatPr baseColWidth="10" defaultRowHeight="15" outlineLevelCol="1" x14ac:dyDescent="0"/>
  <cols>
    <col min="1" max="1" width="34.83203125" bestFit="1" customWidth="1"/>
    <col min="2" max="2" width="13.5" customWidth="1" outlineLevel="1"/>
    <col min="3" max="3" width="6.33203125" customWidth="1" outlineLevel="1"/>
    <col min="4" max="8" width="11.5" bestFit="1" customWidth="1"/>
  </cols>
  <sheetData>
    <row r="1" spans="1:8" s="42" customFormat="1">
      <c r="A1" s="42" t="s">
        <v>66</v>
      </c>
    </row>
    <row r="2" spans="1:8">
      <c r="A2" s="3" t="s">
        <v>1</v>
      </c>
    </row>
    <row r="4" spans="1:8">
      <c r="D4" s="22" t="s">
        <v>57</v>
      </c>
      <c r="E4" s="22"/>
      <c r="F4" s="22"/>
      <c r="G4" s="22"/>
      <c r="H4" s="22"/>
    </row>
    <row r="5" spans="1:8">
      <c r="A5" s="1" t="s">
        <v>35</v>
      </c>
      <c r="B5" s="7">
        <v>2019</v>
      </c>
      <c r="C5" s="7"/>
      <c r="D5" s="7">
        <f>B5</f>
        <v>2019</v>
      </c>
      <c r="E5" s="1">
        <f>B5+1</f>
        <v>2020</v>
      </c>
      <c r="F5" s="1">
        <f t="shared" ref="F5:H5" si="0">E5+1</f>
        <v>2021</v>
      </c>
      <c r="G5" s="1">
        <f t="shared" si="0"/>
        <v>2022</v>
      </c>
      <c r="H5" s="1">
        <f t="shared" si="0"/>
        <v>2023</v>
      </c>
    </row>
    <row r="6" spans="1:8" s="25" customFormat="1">
      <c r="A6" s="23" t="s">
        <v>38</v>
      </c>
      <c r="B6" s="24"/>
      <c r="C6" s="24"/>
      <c r="D6" s="24"/>
      <c r="E6" s="23"/>
      <c r="F6" s="23"/>
      <c r="G6" s="23"/>
      <c r="H6" s="23"/>
    </row>
    <row r="8" spans="1:8">
      <c r="A8" s="1" t="s">
        <v>29</v>
      </c>
      <c r="B8" s="5">
        <v>20000</v>
      </c>
      <c r="C8" s="5"/>
      <c r="D8" s="5">
        <f>B8</f>
        <v>20000</v>
      </c>
      <c r="E8" s="4">
        <f>E12*E15</f>
        <v>24000</v>
      </c>
      <c r="F8" s="4">
        <f t="shared" ref="F8:H8" si="1">F12*F15</f>
        <v>28000</v>
      </c>
      <c r="G8" s="4">
        <f t="shared" si="1"/>
        <v>32000</v>
      </c>
      <c r="H8" s="4">
        <f t="shared" si="1"/>
        <v>36000</v>
      </c>
    </row>
    <row r="10" spans="1:8">
      <c r="A10" s="1" t="s">
        <v>3</v>
      </c>
      <c r="B10" s="6" t="s">
        <v>2</v>
      </c>
    </row>
    <row r="12" spans="1:8">
      <c r="A12" t="str">
        <f>"Number of "&amp;B10</f>
        <v>Number of Employees</v>
      </c>
      <c r="B12" s="12">
        <v>500</v>
      </c>
      <c r="C12" s="13"/>
      <c r="D12" s="13">
        <f>B12</f>
        <v>500</v>
      </c>
      <c r="E12" s="13">
        <f>D12+D13</f>
        <v>600</v>
      </c>
      <c r="F12" s="13">
        <f t="shared" ref="F12:H12" si="2">E12+E13</f>
        <v>700</v>
      </c>
      <c r="G12" s="13">
        <f t="shared" si="2"/>
        <v>800</v>
      </c>
      <c r="H12" s="13">
        <f t="shared" si="2"/>
        <v>900</v>
      </c>
    </row>
    <row r="13" spans="1:8">
      <c r="A13" t="str">
        <f>B10&amp;" Growth Annually"</f>
        <v>Employees Growth Annually</v>
      </c>
      <c r="B13" s="12">
        <v>100</v>
      </c>
      <c r="C13" s="13"/>
      <c r="D13" s="13">
        <f>B13</f>
        <v>100</v>
      </c>
      <c r="E13" s="13">
        <f>D13</f>
        <v>100</v>
      </c>
      <c r="F13" s="13">
        <f t="shared" ref="F13:H13" si="3">E13</f>
        <v>100</v>
      </c>
      <c r="G13" s="13">
        <f t="shared" si="3"/>
        <v>100</v>
      </c>
      <c r="H13" s="13">
        <f t="shared" si="3"/>
        <v>100</v>
      </c>
    </row>
    <row r="15" spans="1:8">
      <c r="A15" t="str">
        <f>"Cost per "&amp;B10</f>
        <v>Cost per Employees</v>
      </c>
      <c r="B15" s="4">
        <f>B8/B12</f>
        <v>40</v>
      </c>
      <c r="D15" s="4">
        <f>B15</f>
        <v>40</v>
      </c>
      <c r="E15" s="4">
        <f>D15</f>
        <v>40</v>
      </c>
      <c r="F15" s="4">
        <f t="shared" ref="F15:H15" si="4">E15</f>
        <v>40</v>
      </c>
      <c r="G15" s="4">
        <f t="shared" si="4"/>
        <v>40</v>
      </c>
      <c r="H15" s="4">
        <f t="shared" si="4"/>
        <v>40</v>
      </c>
    </row>
    <row r="16" spans="1:8">
      <c r="B16" s="4"/>
      <c r="D16" s="4"/>
      <c r="E16" s="4"/>
      <c r="F16" s="4"/>
      <c r="G16" s="4"/>
      <c r="H16" s="4"/>
    </row>
    <row r="17" spans="1:8">
      <c r="A17" s="3" t="s">
        <v>22</v>
      </c>
      <c r="B17" s="4"/>
      <c r="D17" s="4"/>
      <c r="E17" s="4"/>
      <c r="F17" s="4"/>
      <c r="G17" s="4"/>
      <c r="H17" s="4"/>
    </row>
    <row r="18" spans="1:8">
      <c r="A18" t="s">
        <v>23</v>
      </c>
      <c r="B18" s="5">
        <v>4000</v>
      </c>
      <c r="D18" s="4">
        <f>B18</f>
        <v>4000</v>
      </c>
      <c r="E18" s="4"/>
      <c r="F18" s="4"/>
      <c r="G18" s="4"/>
      <c r="H18" s="4"/>
    </row>
    <row r="19" spans="1:8">
      <c r="A19" t="s">
        <v>24</v>
      </c>
      <c r="B19" s="5">
        <v>3000</v>
      </c>
      <c r="D19" s="4">
        <f t="shared" ref="D19:D20" si="5">B19</f>
        <v>3000</v>
      </c>
      <c r="E19" s="4"/>
      <c r="F19" s="4"/>
      <c r="G19" s="4"/>
      <c r="H19" s="4"/>
    </row>
    <row r="20" spans="1:8">
      <c r="A20" t="s">
        <v>25</v>
      </c>
      <c r="B20" s="5">
        <v>4500</v>
      </c>
      <c r="D20" s="4">
        <f t="shared" si="5"/>
        <v>4500</v>
      </c>
    </row>
    <row r="21" spans="1:8">
      <c r="A21" t="s">
        <v>26</v>
      </c>
      <c r="B21" s="5">
        <v>3000</v>
      </c>
      <c r="D21" s="4">
        <f>B21</f>
        <v>3000</v>
      </c>
      <c r="E21" s="4">
        <f>D21</f>
        <v>3000</v>
      </c>
      <c r="F21" s="4">
        <f t="shared" ref="F21:H21" si="6">E21</f>
        <v>3000</v>
      </c>
      <c r="G21" s="4">
        <f t="shared" si="6"/>
        <v>3000</v>
      </c>
      <c r="H21" s="4">
        <f t="shared" si="6"/>
        <v>3000</v>
      </c>
    </row>
    <row r="22" spans="1:8">
      <c r="A22" s="10" t="s">
        <v>27</v>
      </c>
      <c r="B22" s="10"/>
      <c r="C22" s="10"/>
      <c r="D22" s="16">
        <f>SUM(D18:D21)</f>
        <v>14500</v>
      </c>
      <c r="E22" s="16">
        <f t="shared" ref="E22:H22" si="7">SUM(E18:E21)</f>
        <v>3000</v>
      </c>
      <c r="F22" s="16">
        <f t="shared" si="7"/>
        <v>3000</v>
      </c>
      <c r="G22" s="16">
        <f t="shared" si="7"/>
        <v>3000</v>
      </c>
      <c r="H22" s="16">
        <f t="shared" si="7"/>
        <v>3000</v>
      </c>
    </row>
    <row r="23" spans="1:8" ht="16" thickBot="1"/>
    <row r="24" spans="1:8" ht="16" thickTop="1">
      <c r="A24" s="18" t="s">
        <v>28</v>
      </c>
      <c r="B24" s="19"/>
      <c r="C24" s="19"/>
      <c r="D24" s="20">
        <f>SUM(D22,D8)</f>
        <v>34500</v>
      </c>
      <c r="E24" s="20">
        <f t="shared" ref="E24:H24" si="8">SUM(E22,E8)</f>
        <v>27000</v>
      </c>
      <c r="F24" s="20">
        <f t="shared" si="8"/>
        <v>31000</v>
      </c>
      <c r="G24" s="20">
        <f t="shared" si="8"/>
        <v>35000</v>
      </c>
      <c r="H24" s="20">
        <f t="shared" si="8"/>
        <v>39000</v>
      </c>
    </row>
    <row r="27" spans="1:8" ht="32">
      <c r="A27" s="36" t="s">
        <v>60</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8000"/>
  </sheetPr>
  <dimension ref="A1:H39"/>
  <sheetViews>
    <sheetView workbookViewId="0"/>
  </sheetViews>
  <sheetFormatPr baseColWidth="10" defaultRowHeight="15" outlineLevelCol="1" x14ac:dyDescent="0"/>
  <cols>
    <col min="1" max="1" width="34.83203125" bestFit="1" customWidth="1"/>
    <col min="2" max="2" width="13.5" customWidth="1" outlineLevel="1"/>
    <col min="3" max="3" width="6.33203125" customWidth="1" outlineLevel="1"/>
    <col min="4" max="8" width="11.5" bestFit="1" customWidth="1"/>
  </cols>
  <sheetData>
    <row r="1" spans="1:8" s="41" customFormat="1">
      <c r="A1" s="41" t="s">
        <v>65</v>
      </c>
    </row>
    <row r="2" spans="1:8">
      <c r="A2" s="3" t="s">
        <v>1</v>
      </c>
    </row>
    <row r="3" spans="1:8">
      <c r="A3" s="3"/>
    </row>
    <row r="4" spans="1:8">
      <c r="A4" s="3"/>
      <c r="D4" s="1">
        <f>Costs!D5</f>
        <v>2019</v>
      </c>
      <c r="E4" s="1">
        <f>Costs!E5</f>
        <v>2020</v>
      </c>
      <c r="F4" s="1">
        <f>Costs!F5</f>
        <v>2021</v>
      </c>
      <c r="G4" s="1">
        <f>Costs!G5</f>
        <v>2022</v>
      </c>
      <c r="H4" s="1">
        <f>Costs!H5</f>
        <v>2023</v>
      </c>
    </row>
    <row r="5" spans="1:8">
      <c r="A5" s="3"/>
      <c r="D5" s="1"/>
      <c r="E5" s="1"/>
      <c r="F5" s="1"/>
      <c r="G5" s="1"/>
      <c r="H5" s="1"/>
    </row>
    <row r="6" spans="1:8">
      <c r="A6" s="1" t="s">
        <v>4</v>
      </c>
    </row>
    <row r="7" spans="1:8">
      <c r="A7" t="s">
        <v>6</v>
      </c>
      <c r="B7" s="6">
        <v>15</v>
      </c>
      <c r="D7">
        <f>B7</f>
        <v>15</v>
      </c>
      <c r="E7">
        <f>D7</f>
        <v>15</v>
      </c>
      <c r="F7">
        <f t="shared" ref="F7:H10" si="0">D7</f>
        <v>15</v>
      </c>
      <c r="G7">
        <f t="shared" si="0"/>
        <v>15</v>
      </c>
      <c r="H7">
        <f t="shared" si="0"/>
        <v>15</v>
      </c>
    </row>
    <row r="8" spans="1:8">
      <c r="A8" t="s">
        <v>7</v>
      </c>
      <c r="B8" s="12">
        <v>65000</v>
      </c>
      <c r="C8" s="13"/>
      <c r="D8" s="13">
        <f t="shared" ref="D8:D10" si="1">B8</f>
        <v>65000</v>
      </c>
      <c r="E8" s="13">
        <f t="shared" ref="E8:E10" si="2">D8</f>
        <v>65000</v>
      </c>
      <c r="F8" s="13">
        <f t="shared" si="0"/>
        <v>65000</v>
      </c>
      <c r="G8" s="13">
        <f t="shared" si="0"/>
        <v>65000</v>
      </c>
      <c r="H8" s="13">
        <f t="shared" si="0"/>
        <v>65000</v>
      </c>
    </row>
    <row r="9" spans="1:8">
      <c r="A9" t="s">
        <v>8</v>
      </c>
      <c r="B9" s="13">
        <f>B8*1.3</f>
        <v>84500</v>
      </c>
      <c r="C9" s="13"/>
      <c r="D9" s="13">
        <f t="shared" si="1"/>
        <v>84500</v>
      </c>
      <c r="E9" s="13">
        <f t="shared" si="2"/>
        <v>84500</v>
      </c>
      <c r="F9" s="13">
        <f t="shared" si="0"/>
        <v>84500</v>
      </c>
      <c r="G9" s="13">
        <f t="shared" si="0"/>
        <v>84500</v>
      </c>
      <c r="H9" s="13">
        <f t="shared" si="0"/>
        <v>84500</v>
      </c>
    </row>
    <row r="10" spans="1:8">
      <c r="A10" t="s">
        <v>9</v>
      </c>
      <c r="B10" s="9">
        <v>0.02</v>
      </c>
      <c r="D10" s="17">
        <f t="shared" si="1"/>
        <v>0.02</v>
      </c>
      <c r="E10" s="17">
        <f t="shared" si="2"/>
        <v>0.02</v>
      </c>
      <c r="F10" s="17">
        <f t="shared" si="0"/>
        <v>0.02</v>
      </c>
      <c r="G10" s="17">
        <f t="shared" si="0"/>
        <v>0.02</v>
      </c>
      <c r="H10" s="17">
        <f t="shared" si="0"/>
        <v>0.02</v>
      </c>
    </row>
    <row r="11" spans="1:8">
      <c r="B11" s="9"/>
    </row>
    <row r="12" spans="1:8">
      <c r="A12" s="10" t="s">
        <v>10</v>
      </c>
      <c r="B12" s="11"/>
      <c r="C12" s="10"/>
      <c r="D12" s="14">
        <f>D7*D9*D10</f>
        <v>25350</v>
      </c>
      <c r="E12" s="14">
        <f t="shared" ref="E12:H12" si="3">E7*E9*E10</f>
        <v>25350</v>
      </c>
      <c r="F12" s="14">
        <f t="shared" si="3"/>
        <v>25350</v>
      </c>
      <c r="G12" s="14">
        <f t="shared" si="3"/>
        <v>25350</v>
      </c>
      <c r="H12" s="14">
        <f t="shared" si="3"/>
        <v>25350</v>
      </c>
    </row>
    <row r="14" spans="1:8">
      <c r="A14" s="1" t="s">
        <v>5</v>
      </c>
    </row>
    <row r="15" spans="1:8">
      <c r="A15" s="15" t="s">
        <v>17</v>
      </c>
      <c r="B15" s="26">
        <v>200</v>
      </c>
      <c r="D15" s="30">
        <f>B15</f>
        <v>200</v>
      </c>
      <c r="E15" s="30">
        <f>D15</f>
        <v>200</v>
      </c>
      <c r="F15" s="30">
        <f t="shared" ref="F15:H16" si="4">E15</f>
        <v>200</v>
      </c>
      <c r="G15" s="30">
        <f t="shared" si="4"/>
        <v>200</v>
      </c>
      <c r="H15" s="30">
        <f t="shared" si="4"/>
        <v>200</v>
      </c>
    </row>
    <row r="16" spans="1:8">
      <c r="A16" t="s">
        <v>12</v>
      </c>
      <c r="B16" s="5">
        <v>5000</v>
      </c>
      <c r="D16" s="4">
        <f>B16</f>
        <v>5000</v>
      </c>
      <c r="E16" s="4">
        <f>D16</f>
        <v>5000</v>
      </c>
      <c r="F16" s="4">
        <f t="shared" si="4"/>
        <v>5000</v>
      </c>
      <c r="G16" s="4">
        <f t="shared" si="4"/>
        <v>5000</v>
      </c>
      <c r="H16" s="4">
        <f t="shared" si="4"/>
        <v>5000</v>
      </c>
    </row>
    <row r="17" spans="1:8">
      <c r="A17" t="s">
        <v>18</v>
      </c>
      <c r="B17" s="5"/>
      <c r="D17" s="4">
        <f>D16*D15</f>
        <v>1000000</v>
      </c>
      <c r="E17" s="4">
        <f t="shared" ref="E17:H17" si="5">E16*E15</f>
        <v>1000000</v>
      </c>
      <c r="F17" s="4">
        <f t="shared" si="5"/>
        <v>1000000</v>
      </c>
      <c r="G17" s="4">
        <f t="shared" si="5"/>
        <v>1000000</v>
      </c>
      <c r="H17" s="4">
        <f t="shared" si="5"/>
        <v>1000000</v>
      </c>
    </row>
    <row r="18" spans="1:8">
      <c r="A18" t="s">
        <v>14</v>
      </c>
      <c r="B18" s="9">
        <v>0.01</v>
      </c>
      <c r="D18" s="8">
        <f>B18</f>
        <v>0.01</v>
      </c>
      <c r="E18" s="8">
        <f>D18</f>
        <v>0.01</v>
      </c>
      <c r="F18" s="8">
        <f t="shared" ref="F18:H20" si="6">E18</f>
        <v>0.01</v>
      </c>
      <c r="G18" s="8">
        <f t="shared" si="6"/>
        <v>0.01</v>
      </c>
      <c r="H18" s="8">
        <f t="shared" si="6"/>
        <v>0.01</v>
      </c>
    </row>
    <row r="19" spans="1:8">
      <c r="A19" t="s">
        <v>15</v>
      </c>
      <c r="B19" s="4">
        <f>B16*B18</f>
        <v>50</v>
      </c>
      <c r="D19" s="4">
        <f>B19</f>
        <v>50</v>
      </c>
      <c r="E19" s="4">
        <f>D19</f>
        <v>50</v>
      </c>
      <c r="F19" s="4">
        <f t="shared" si="6"/>
        <v>50</v>
      </c>
      <c r="G19" s="4">
        <f t="shared" si="6"/>
        <v>50</v>
      </c>
      <c r="H19" s="4">
        <f t="shared" si="6"/>
        <v>50</v>
      </c>
    </row>
    <row r="20" spans="1:8">
      <c r="A20" t="s">
        <v>11</v>
      </c>
      <c r="B20" s="9">
        <v>0.05</v>
      </c>
      <c r="D20" s="8">
        <f>B20</f>
        <v>0.05</v>
      </c>
      <c r="E20" s="8">
        <f>D20</f>
        <v>0.05</v>
      </c>
      <c r="F20" s="8">
        <f t="shared" si="6"/>
        <v>0.05</v>
      </c>
      <c r="G20" s="8">
        <f t="shared" si="6"/>
        <v>0.05</v>
      </c>
      <c r="H20" s="8">
        <f t="shared" si="6"/>
        <v>0.05</v>
      </c>
    </row>
    <row r="21" spans="1:8">
      <c r="A21" t="s">
        <v>16</v>
      </c>
      <c r="B21" s="9"/>
      <c r="D21" s="13">
        <f>D15/D18*D20*D19</f>
        <v>50000</v>
      </c>
      <c r="E21" s="13">
        <f t="shared" ref="E21:H21" si="7">E15/E18*E20*E19</f>
        <v>50000</v>
      </c>
      <c r="F21" s="13">
        <f t="shared" si="7"/>
        <v>50000</v>
      </c>
      <c r="G21" s="13">
        <f t="shared" si="7"/>
        <v>50000</v>
      </c>
      <c r="H21" s="13">
        <f t="shared" si="7"/>
        <v>50000</v>
      </c>
    </row>
    <row r="22" spans="1:8">
      <c r="A22" t="s">
        <v>13</v>
      </c>
      <c r="B22" s="9">
        <v>0.01</v>
      </c>
      <c r="D22" s="8">
        <f>B22</f>
        <v>0.01</v>
      </c>
      <c r="E22" s="8">
        <f>D22</f>
        <v>0.01</v>
      </c>
      <c r="F22" s="8">
        <f t="shared" ref="F22:H22" si="8">E22</f>
        <v>0.01</v>
      </c>
      <c r="G22" s="8">
        <f t="shared" si="8"/>
        <v>0.01</v>
      </c>
      <c r="H22" s="8">
        <f t="shared" si="8"/>
        <v>0.01</v>
      </c>
    </row>
    <row r="23" spans="1:8">
      <c r="A23" s="15" t="s">
        <v>58</v>
      </c>
      <c r="D23" s="4">
        <f>D22*D17</f>
        <v>10000</v>
      </c>
      <c r="E23" s="4">
        <f t="shared" ref="E23:H23" si="9">E22*E17</f>
        <v>10000</v>
      </c>
      <c r="F23" s="4">
        <f t="shared" si="9"/>
        <v>10000</v>
      </c>
      <c r="G23" s="4">
        <f t="shared" si="9"/>
        <v>10000</v>
      </c>
      <c r="H23" s="4">
        <f t="shared" si="9"/>
        <v>10000</v>
      </c>
    </row>
    <row r="25" spans="1:8">
      <c r="A25" s="10" t="s">
        <v>19</v>
      </c>
      <c r="B25" s="10"/>
      <c r="C25" s="10"/>
      <c r="D25" s="16">
        <f>SUM(D23,D21)</f>
        <v>60000</v>
      </c>
      <c r="E25" s="16">
        <f t="shared" ref="E25:H25" si="10">SUM(E23,E21)</f>
        <v>60000</v>
      </c>
      <c r="F25" s="16">
        <f t="shared" si="10"/>
        <v>60000</v>
      </c>
      <c r="G25" s="16">
        <f t="shared" si="10"/>
        <v>60000</v>
      </c>
      <c r="H25" s="16">
        <f t="shared" si="10"/>
        <v>60000</v>
      </c>
    </row>
    <row r="27" spans="1:8">
      <c r="A27" s="1" t="s">
        <v>39</v>
      </c>
    </row>
    <row r="28" spans="1:8">
      <c r="A28" t="s">
        <v>43</v>
      </c>
      <c r="B28" s="28">
        <v>40</v>
      </c>
      <c r="D28" s="27">
        <f>B28</f>
        <v>40</v>
      </c>
      <c r="E28" s="27">
        <f>D28</f>
        <v>40</v>
      </c>
      <c r="F28" s="27">
        <f t="shared" ref="F28:H33" si="11">E28</f>
        <v>40</v>
      </c>
      <c r="G28" s="27">
        <f t="shared" si="11"/>
        <v>40</v>
      </c>
      <c r="H28" s="27">
        <f t="shared" si="11"/>
        <v>40</v>
      </c>
    </row>
    <row r="29" spans="1:8">
      <c r="A29" t="s">
        <v>42</v>
      </c>
      <c r="B29" s="28">
        <v>37</v>
      </c>
      <c r="D29" s="27">
        <f>B29</f>
        <v>37</v>
      </c>
      <c r="E29" s="27">
        <f>D29</f>
        <v>37</v>
      </c>
      <c r="F29" s="27">
        <f t="shared" si="11"/>
        <v>37</v>
      </c>
      <c r="G29" s="27">
        <f t="shared" si="11"/>
        <v>37</v>
      </c>
      <c r="H29" s="27">
        <f t="shared" si="11"/>
        <v>37</v>
      </c>
    </row>
    <row r="30" spans="1:8">
      <c r="A30" t="s">
        <v>40</v>
      </c>
      <c r="B30" s="5">
        <v>65000</v>
      </c>
      <c r="D30" s="4">
        <f>B30</f>
        <v>65000</v>
      </c>
      <c r="E30" s="4">
        <f>D30</f>
        <v>65000</v>
      </c>
      <c r="F30" s="4">
        <f t="shared" si="11"/>
        <v>65000</v>
      </c>
      <c r="G30" s="4">
        <f t="shared" si="11"/>
        <v>65000</v>
      </c>
      <c r="H30" s="4">
        <f t="shared" si="11"/>
        <v>65000</v>
      </c>
    </row>
    <row r="31" spans="1:8">
      <c r="A31" t="s">
        <v>41</v>
      </c>
      <c r="B31" s="29">
        <v>3</v>
      </c>
      <c r="D31" s="31">
        <f>B31</f>
        <v>3</v>
      </c>
      <c r="E31" s="31">
        <f>D31</f>
        <v>3</v>
      </c>
      <c r="F31" s="31">
        <f t="shared" si="11"/>
        <v>3</v>
      </c>
      <c r="G31" s="31">
        <f t="shared" si="11"/>
        <v>3</v>
      </c>
      <c r="H31" s="31">
        <f t="shared" si="11"/>
        <v>3</v>
      </c>
    </row>
    <row r="32" spans="1:8">
      <c r="A32" t="s">
        <v>44</v>
      </c>
      <c r="B32" s="30">
        <f>B15</f>
        <v>200</v>
      </c>
      <c r="D32" s="30">
        <f>B32</f>
        <v>200</v>
      </c>
      <c r="E32" s="30">
        <f>D32</f>
        <v>200</v>
      </c>
      <c r="F32" s="30">
        <f t="shared" si="11"/>
        <v>200</v>
      </c>
      <c r="G32" s="30">
        <f t="shared" si="11"/>
        <v>200</v>
      </c>
      <c r="H32" s="30">
        <f t="shared" si="11"/>
        <v>200</v>
      </c>
    </row>
    <row r="33" spans="1:8">
      <c r="A33" t="s">
        <v>45</v>
      </c>
      <c r="B33" s="4">
        <f>B30/250*B31</f>
        <v>780</v>
      </c>
      <c r="D33" s="4">
        <f>B33</f>
        <v>780</v>
      </c>
      <c r="E33" s="4">
        <f>D33</f>
        <v>780</v>
      </c>
      <c r="F33" s="4">
        <f t="shared" si="11"/>
        <v>780</v>
      </c>
      <c r="G33" s="4">
        <f t="shared" si="11"/>
        <v>780</v>
      </c>
      <c r="H33" s="4">
        <f t="shared" si="11"/>
        <v>780</v>
      </c>
    </row>
    <row r="34" spans="1:8">
      <c r="A34" s="10" t="s">
        <v>46</v>
      </c>
      <c r="B34" s="14"/>
      <c r="C34" s="10"/>
      <c r="D34" s="14">
        <f>(D28-D29)*D33*D32</f>
        <v>468000</v>
      </c>
      <c r="E34" s="14">
        <f>(E28-E29)*E33*E32</f>
        <v>468000</v>
      </c>
      <c r="F34" s="14">
        <f t="shared" ref="F34:H34" si="12">(F28-F29)*F33*F32</f>
        <v>468000</v>
      </c>
      <c r="G34" s="14">
        <f t="shared" si="12"/>
        <v>468000</v>
      </c>
      <c r="H34" s="14">
        <f t="shared" si="12"/>
        <v>468000</v>
      </c>
    </row>
    <row r="35" spans="1:8" ht="16" thickBot="1"/>
    <row r="36" spans="1:8" ht="16" thickTop="1">
      <c r="A36" s="18" t="s">
        <v>20</v>
      </c>
      <c r="B36" s="18"/>
      <c r="C36" s="18"/>
      <c r="D36" s="32">
        <f>SUM(D25,D12,D34)</f>
        <v>553350</v>
      </c>
      <c r="E36" s="32">
        <f t="shared" ref="E36:H36" si="13">SUM(E25,E12,E34)</f>
        <v>553350</v>
      </c>
      <c r="F36" s="32">
        <f t="shared" si="13"/>
        <v>553350</v>
      </c>
      <c r="G36" s="32">
        <f t="shared" si="13"/>
        <v>553350</v>
      </c>
      <c r="H36" s="32">
        <f t="shared" si="13"/>
        <v>553350</v>
      </c>
    </row>
    <row r="39" spans="1:8" ht="32">
      <c r="A39" s="38" t="s">
        <v>62</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H30"/>
  <sheetViews>
    <sheetView tabSelected="1" workbookViewId="0"/>
  </sheetViews>
  <sheetFormatPr baseColWidth="10" defaultRowHeight="15" outlineLevelCol="1" x14ac:dyDescent="0"/>
  <cols>
    <col min="1" max="1" width="34.83203125" bestFit="1" customWidth="1"/>
    <col min="2" max="2" width="13.5" customWidth="1" outlineLevel="1"/>
    <col min="3" max="3" width="6.33203125" customWidth="1" outlineLevel="1"/>
    <col min="4" max="8" width="11.5" bestFit="1" customWidth="1"/>
  </cols>
  <sheetData>
    <row r="1" spans="1:8" s="43" customFormat="1">
      <c r="A1" s="43" t="s">
        <v>67</v>
      </c>
    </row>
    <row r="2" spans="1:8">
      <c r="A2" s="37" t="s">
        <v>1</v>
      </c>
    </row>
    <row r="3" spans="1:8">
      <c r="A3" s="37"/>
    </row>
    <row r="4" spans="1:8">
      <c r="A4" s="37"/>
      <c r="D4" s="1">
        <f>Costs!D5</f>
        <v>2019</v>
      </c>
      <c r="E4" s="1">
        <f>Costs!E5</f>
        <v>2020</v>
      </c>
      <c r="F4" s="1">
        <f>Costs!F5</f>
        <v>2021</v>
      </c>
      <c r="G4" s="1">
        <f>Costs!G5</f>
        <v>2022</v>
      </c>
      <c r="H4" s="1">
        <f>Costs!H5</f>
        <v>2023</v>
      </c>
    </row>
    <row r="5" spans="1:8">
      <c r="A5" s="39" t="s">
        <v>63</v>
      </c>
    </row>
    <row r="6" spans="1:8">
      <c r="A6" s="37" t="str">
        <f>Costs!A8</f>
        <v>Cost of ATS Subscription</v>
      </c>
      <c r="D6" s="13">
        <f>Costs!D8</f>
        <v>20000</v>
      </c>
      <c r="E6" s="13">
        <f>Costs!E8</f>
        <v>24000</v>
      </c>
      <c r="F6" s="13">
        <f>Costs!F8</f>
        <v>28000</v>
      </c>
      <c r="G6" s="13">
        <f>Costs!G8</f>
        <v>32000</v>
      </c>
      <c r="H6" s="13">
        <f>Costs!H8</f>
        <v>36000</v>
      </c>
    </row>
    <row r="7" spans="1:8">
      <c r="A7" s="37" t="str">
        <f>Costs!A18</f>
        <v>Implementation</v>
      </c>
      <c r="D7" s="13">
        <f>Costs!D18</f>
        <v>4000</v>
      </c>
      <c r="E7" s="13">
        <f>Costs!E18</f>
        <v>0</v>
      </c>
      <c r="F7" s="13">
        <f>Costs!F18</f>
        <v>0</v>
      </c>
      <c r="G7" s="13">
        <f>Costs!G18</f>
        <v>0</v>
      </c>
      <c r="H7" s="13">
        <f>Costs!H18</f>
        <v>0</v>
      </c>
    </row>
    <row r="8" spans="1:8">
      <c r="A8" s="37" t="str">
        <f>Costs!A19</f>
        <v>Data Migration</v>
      </c>
      <c r="D8" s="13">
        <f>Costs!D19</f>
        <v>3000</v>
      </c>
      <c r="E8" s="13">
        <f>Costs!E19</f>
        <v>0</v>
      </c>
      <c r="F8" s="13">
        <f>Costs!F19</f>
        <v>0</v>
      </c>
      <c r="G8" s="13">
        <f>Costs!G19</f>
        <v>0</v>
      </c>
      <c r="H8" s="13">
        <f>Costs!H19</f>
        <v>0</v>
      </c>
    </row>
    <row r="9" spans="1:8">
      <c r="A9" s="37" t="str">
        <f>Costs!A20</f>
        <v>Training</v>
      </c>
      <c r="D9" s="13">
        <f>Costs!D20</f>
        <v>4500</v>
      </c>
      <c r="E9" s="13">
        <f>Costs!E20</f>
        <v>0</v>
      </c>
      <c r="F9" s="13">
        <f>Costs!F20</f>
        <v>0</v>
      </c>
      <c r="G9" s="13">
        <f>Costs!G20</f>
        <v>0</v>
      </c>
      <c r="H9" s="13">
        <f>Costs!H20</f>
        <v>0</v>
      </c>
    </row>
    <row r="10" spans="1:8">
      <c r="A10" s="37" t="str">
        <f>Costs!A21</f>
        <v>Ongoing Training and Other Costs</v>
      </c>
      <c r="D10" s="13">
        <f>Costs!D21</f>
        <v>3000</v>
      </c>
      <c r="E10" s="13">
        <f>Costs!E21</f>
        <v>3000</v>
      </c>
      <c r="F10" s="13">
        <f>Costs!F21</f>
        <v>3000</v>
      </c>
      <c r="G10" s="13">
        <f>Costs!G21</f>
        <v>3000</v>
      </c>
      <c r="H10" s="13">
        <f>Costs!H21</f>
        <v>3000</v>
      </c>
    </row>
    <row r="11" spans="1:8">
      <c r="A11" s="40" t="s">
        <v>28</v>
      </c>
      <c r="B11" s="10"/>
      <c r="C11" s="10"/>
      <c r="D11" s="16">
        <f>SUM(D6:D10)</f>
        <v>34500</v>
      </c>
      <c r="E11" s="16">
        <f t="shared" ref="E11:H11" si="0">SUM(E6:E10)</f>
        <v>27000</v>
      </c>
      <c r="F11" s="16">
        <f t="shared" si="0"/>
        <v>31000</v>
      </c>
      <c r="G11" s="16">
        <f t="shared" si="0"/>
        <v>35000</v>
      </c>
      <c r="H11" s="16">
        <f t="shared" si="0"/>
        <v>39000</v>
      </c>
    </row>
    <row r="12" spans="1:8">
      <c r="A12" s="37"/>
      <c r="D12" s="4"/>
      <c r="E12" s="4"/>
      <c r="F12" s="4"/>
      <c r="G12" s="4"/>
      <c r="H12" s="4"/>
    </row>
    <row r="13" spans="1:8">
      <c r="A13" s="39" t="s">
        <v>64</v>
      </c>
    </row>
    <row r="14" spans="1:8">
      <c r="A14" s="37" t="str">
        <f>Benefits!A6</f>
        <v>Recruiter Productivity</v>
      </c>
      <c r="D14" s="13">
        <f>Benefits!D12</f>
        <v>25350</v>
      </c>
      <c r="E14" s="13">
        <f>Benefits!E12</f>
        <v>25350</v>
      </c>
      <c r="F14" s="13">
        <f>Benefits!F12</f>
        <v>25350</v>
      </c>
      <c r="G14" s="13">
        <f>Benefits!G12</f>
        <v>25350</v>
      </c>
      <c r="H14" s="13">
        <f>Benefits!H12</f>
        <v>25350</v>
      </c>
    </row>
    <row r="15" spans="1:8">
      <c r="A15" s="37" t="str">
        <f>Benefits!A14</f>
        <v>Changes in Hiring Funnel</v>
      </c>
      <c r="D15" s="13">
        <f>Benefits!D25</f>
        <v>60000</v>
      </c>
      <c r="E15" s="13">
        <f>Benefits!E25</f>
        <v>60000</v>
      </c>
      <c r="F15" s="13">
        <f>Benefits!F25</f>
        <v>60000</v>
      </c>
      <c r="G15" s="13">
        <f>Benefits!G25</f>
        <v>60000</v>
      </c>
      <c r="H15" s="13">
        <f>Benefits!H25</f>
        <v>60000</v>
      </c>
    </row>
    <row r="16" spans="1:8">
      <c r="A16" s="37" t="str">
        <f>Benefits!A27</f>
        <v>Benefits from Decreasing Time to Fill</v>
      </c>
      <c r="D16" s="13">
        <f>Benefits!D34</f>
        <v>468000</v>
      </c>
      <c r="E16" s="13">
        <f>Benefits!E34</f>
        <v>468000</v>
      </c>
      <c r="F16" s="13">
        <f>Benefits!F34</f>
        <v>468000</v>
      </c>
      <c r="G16" s="13">
        <f>Benefits!G34</f>
        <v>468000</v>
      </c>
      <c r="H16" s="13">
        <f>Benefits!H34</f>
        <v>468000</v>
      </c>
    </row>
    <row r="17" spans="1:8">
      <c r="A17" s="40" t="s">
        <v>20</v>
      </c>
      <c r="B17" s="10"/>
      <c r="C17" s="10"/>
      <c r="D17" s="16">
        <f>SUM(D14:D16)</f>
        <v>553350</v>
      </c>
      <c r="E17" s="16">
        <f t="shared" ref="E17:H17" si="1">SUM(E14:E16)</f>
        <v>553350</v>
      </c>
      <c r="F17" s="16">
        <f t="shared" si="1"/>
        <v>553350</v>
      </c>
      <c r="G17" s="16">
        <f t="shared" si="1"/>
        <v>553350</v>
      </c>
      <c r="H17" s="16">
        <f t="shared" si="1"/>
        <v>553350</v>
      </c>
    </row>
    <row r="18" spans="1:8">
      <c r="A18" s="37"/>
    </row>
    <row r="19" spans="1:8">
      <c r="A19" s="37"/>
    </row>
    <row r="20" spans="1:8">
      <c r="A20" s="33" t="s">
        <v>59</v>
      </c>
      <c r="B20" s="33"/>
      <c r="C20" s="33"/>
      <c r="D20" s="34">
        <f>D17-D11</f>
        <v>518850</v>
      </c>
      <c r="E20" s="34">
        <f t="shared" ref="E20:G20" si="2">E17-E11</f>
        <v>526350</v>
      </c>
      <c r="F20" s="34">
        <f t="shared" si="2"/>
        <v>522350</v>
      </c>
      <c r="G20" s="34">
        <f t="shared" si="2"/>
        <v>518350</v>
      </c>
      <c r="H20" s="34">
        <f>H17-H11</f>
        <v>514350</v>
      </c>
    </row>
    <row r="21" spans="1:8">
      <c r="A21" s="33" t="s">
        <v>21</v>
      </c>
      <c r="B21" s="33"/>
      <c r="C21" s="33"/>
      <c r="D21" s="35">
        <f>D20/D11</f>
        <v>15.039130434782608</v>
      </c>
      <c r="E21" s="35">
        <f t="shared" ref="E21:H21" si="3">E20/E11</f>
        <v>19.494444444444444</v>
      </c>
      <c r="F21" s="35">
        <f t="shared" si="3"/>
        <v>16.850000000000001</v>
      </c>
      <c r="G21" s="35">
        <f t="shared" si="3"/>
        <v>14.81</v>
      </c>
      <c r="H21" s="35">
        <f t="shared" si="3"/>
        <v>13.188461538461539</v>
      </c>
    </row>
    <row r="23" spans="1:8">
      <c r="A23" s="1" t="s">
        <v>50</v>
      </c>
    </row>
    <row r="24" spans="1:8">
      <c r="A24" t="s">
        <v>51</v>
      </c>
    </row>
    <row r="25" spans="1:8">
      <c r="A25" t="s">
        <v>52</v>
      </c>
    </row>
    <row r="26" spans="1:8">
      <c r="A26" t="s">
        <v>53</v>
      </c>
    </row>
    <row r="27" spans="1:8">
      <c r="A27" t="s">
        <v>54</v>
      </c>
    </row>
    <row r="30" spans="1:8" ht="32">
      <c r="A30" s="38" t="s">
        <v>68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Costs</vt:lpstr>
      <vt:lpstr>Benefits</vt:lpstr>
      <vt:lpstr>ROI</vt:lpstr>
    </vt:vector>
  </TitlesOfParts>
  <Company>HBS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Strazzulla</dc:creator>
  <cp:lastModifiedBy>Phil Strazzulla</cp:lastModifiedBy>
  <dcterms:created xsi:type="dcterms:W3CDTF">2019-01-05T14:35:32Z</dcterms:created>
  <dcterms:modified xsi:type="dcterms:W3CDTF">2019-01-16T22:56:04Z</dcterms:modified>
</cp:coreProperties>
</file>