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225"/>
  <workbookPr autoCompressPictures="0"/>
  <bookViews>
    <workbookView xWindow="240" yWindow="240" windowWidth="25280" windowHeight="15360" activeTab="7"/>
  </bookViews>
  <sheets>
    <sheet name="GARDE" sheetId="1" r:id="rId1"/>
    <sheet name="CHARTE" sheetId="2" r:id="rId2"/>
    <sheet name="ORGANIGRAMME JURIDIQUE" sheetId="3" r:id="rId3"/>
    <sheet name="BILAN" sheetId="4" r:id="rId4"/>
    <sheet name="CA+MARGE" sheetId="15" r:id="rId5"/>
    <sheet name="HYPOTHESES" sheetId="5" r:id="rId6"/>
    <sheet name="P&amp;L" sheetId="6" r:id="rId7"/>
    <sheet name="RH" sheetId="7" r:id="rId8"/>
    <sheet name="P&amp;L OUTPUT" sheetId="8" r:id="rId9"/>
    <sheet name="TRESO" sheetId="9" r:id="rId10"/>
    <sheet name="TABLE DE CAPI BIS" sheetId="11" state="hidden" r:id="rId11"/>
    <sheet name="ANALYSES" sheetId="12" r:id="rId12"/>
    <sheet name="TABLE DE CAPI" sheetId="13" state="hidden" r:id="rId13"/>
    <sheet name="TAXES" sheetId="14" state="hidden" r:id="rId1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Z53" i="7" l="1"/>
  <c r="Z52" i="7"/>
  <c r="Z51" i="7"/>
  <c r="Z50" i="7"/>
  <c r="Z49" i="7"/>
  <c r="Z48" i="7"/>
  <c r="Z54" i="7"/>
  <c r="Z45" i="7"/>
  <c r="Z44" i="7"/>
  <c r="Z43" i="7"/>
  <c r="Z42" i="7"/>
  <c r="Z41" i="7"/>
  <c r="Z40" i="7"/>
  <c r="Z46" i="7"/>
  <c r="Z37" i="7"/>
  <c r="Z36" i="7"/>
  <c r="Z35" i="7"/>
  <c r="Z34" i="7"/>
  <c r="Z32" i="7"/>
  <c r="Z33" i="7"/>
  <c r="Z38" i="7"/>
  <c r="Z29" i="7"/>
  <c r="Z28" i="7"/>
  <c r="Z27" i="7"/>
  <c r="Z26" i="7"/>
  <c r="Z30" i="7"/>
  <c r="Z23" i="7"/>
  <c r="Z22" i="7"/>
  <c r="Z21" i="7"/>
  <c r="Z20" i="7"/>
  <c r="Z19" i="7"/>
  <c r="Z18" i="7"/>
  <c r="Z17" i="7"/>
  <c r="Z16" i="7"/>
  <c r="Z15" i="7"/>
  <c r="Z14" i="7"/>
  <c r="Z13" i="7"/>
  <c r="Z12" i="7"/>
  <c r="Z11" i="7"/>
  <c r="Z10" i="7"/>
  <c r="Z9" i="7"/>
  <c r="Z8" i="7"/>
  <c r="Z6" i="7"/>
  <c r="Z7" i="7"/>
  <c r="Z24" i="7"/>
  <c r="U53" i="7"/>
  <c r="U52" i="7"/>
  <c r="U51" i="7"/>
  <c r="U50" i="7"/>
  <c r="U49" i="7"/>
  <c r="U48" i="7"/>
  <c r="U54" i="7"/>
  <c r="U45" i="7"/>
  <c r="U44" i="7"/>
  <c r="U43" i="7"/>
  <c r="U42" i="7"/>
  <c r="U41" i="7"/>
  <c r="U40" i="7"/>
  <c r="U46" i="7"/>
  <c r="U37" i="7"/>
  <c r="U36" i="7"/>
  <c r="U35" i="7"/>
  <c r="U34" i="7"/>
  <c r="U32" i="7"/>
  <c r="U33" i="7"/>
  <c r="U38" i="7"/>
  <c r="U29" i="7"/>
  <c r="U28" i="7"/>
  <c r="U27" i="7"/>
  <c r="U26" i="7"/>
  <c r="U30" i="7"/>
  <c r="U23" i="7"/>
  <c r="U22" i="7"/>
  <c r="U21" i="7"/>
  <c r="U20" i="7"/>
  <c r="U19" i="7"/>
  <c r="U18" i="7"/>
  <c r="U17" i="7"/>
  <c r="U16" i="7"/>
  <c r="U15" i="7"/>
  <c r="U14" i="7"/>
  <c r="U13" i="7"/>
  <c r="U12" i="7"/>
  <c r="U11" i="7"/>
  <c r="U10" i="7"/>
  <c r="U9" i="7"/>
  <c r="U8" i="7"/>
  <c r="U6" i="7"/>
  <c r="U7" i="7"/>
  <c r="U24" i="7"/>
  <c r="P53" i="7"/>
  <c r="P52" i="7"/>
  <c r="P51" i="7"/>
  <c r="P50" i="7"/>
  <c r="P49" i="7"/>
  <c r="P48" i="7"/>
  <c r="P54" i="7"/>
  <c r="P45" i="7"/>
  <c r="P44" i="7"/>
  <c r="P43" i="7"/>
  <c r="P42" i="7"/>
  <c r="P41" i="7"/>
  <c r="P40" i="7"/>
  <c r="P46" i="7"/>
  <c r="P37" i="7"/>
  <c r="P36" i="7"/>
  <c r="P35" i="7"/>
  <c r="P34" i="7"/>
  <c r="P32" i="7"/>
  <c r="P33" i="7"/>
  <c r="P38" i="7"/>
  <c r="P29" i="7"/>
  <c r="P28" i="7"/>
  <c r="P27" i="7"/>
  <c r="P26" i="7"/>
  <c r="P30" i="7"/>
  <c r="P23" i="7"/>
  <c r="P22" i="7"/>
  <c r="P21" i="7"/>
  <c r="P20" i="7"/>
  <c r="P19" i="7"/>
  <c r="P18" i="7"/>
  <c r="P17" i="7"/>
  <c r="P16" i="7"/>
  <c r="P15" i="7"/>
  <c r="P14" i="7"/>
  <c r="P13" i="7"/>
  <c r="P12" i="7"/>
  <c r="P11" i="7"/>
  <c r="P10" i="7"/>
  <c r="P9" i="7"/>
  <c r="P8" i="7"/>
  <c r="P6" i="7"/>
  <c r="P7" i="7"/>
  <c r="P24" i="7"/>
  <c r="K53" i="7"/>
  <c r="K52" i="7"/>
  <c r="K51" i="7"/>
  <c r="K50" i="7"/>
  <c r="K49" i="7"/>
  <c r="K48" i="7"/>
  <c r="K54" i="7"/>
  <c r="K45" i="7"/>
  <c r="K44" i="7"/>
  <c r="K43" i="7"/>
  <c r="K42" i="7"/>
  <c r="K41" i="7"/>
  <c r="K40" i="7"/>
  <c r="K46" i="7"/>
  <c r="K37" i="7"/>
  <c r="K36" i="7"/>
  <c r="K35" i="7"/>
  <c r="K34" i="7"/>
  <c r="K32" i="7"/>
  <c r="K33" i="7"/>
  <c r="K38" i="7"/>
  <c r="K29" i="7"/>
  <c r="K28" i="7"/>
  <c r="K27" i="7"/>
  <c r="K26" i="7"/>
  <c r="K30" i="7"/>
  <c r="K23" i="7"/>
  <c r="K22" i="7"/>
  <c r="K21" i="7"/>
  <c r="K20" i="7"/>
  <c r="K19" i="7"/>
  <c r="K18" i="7"/>
  <c r="K17" i="7"/>
  <c r="K16" i="7"/>
  <c r="K15" i="7"/>
  <c r="K14" i="7"/>
  <c r="K13" i="7"/>
  <c r="K12" i="7"/>
  <c r="K11" i="7"/>
  <c r="K10" i="7"/>
  <c r="K9" i="7"/>
  <c r="K8" i="7"/>
  <c r="K6" i="7"/>
  <c r="K7" i="7"/>
  <c r="K24" i="7"/>
  <c r="K55" i="7"/>
  <c r="F41" i="7"/>
  <c r="F45" i="7"/>
  <c r="F44" i="7"/>
  <c r="F43" i="7"/>
  <c r="F42" i="7"/>
  <c r="F40" i="7"/>
  <c r="F37" i="7"/>
  <c r="F36" i="7"/>
  <c r="F35" i="7"/>
  <c r="F34" i="7"/>
  <c r="F33" i="7"/>
  <c r="F32" i="7"/>
  <c r="F29" i="7"/>
  <c r="F28" i="7"/>
  <c r="F27" i="7"/>
  <c r="F26" i="7"/>
  <c r="F6" i="7"/>
  <c r="F7" i="7"/>
  <c r="F8" i="7"/>
  <c r="F9" i="7"/>
  <c r="F10" i="7"/>
  <c r="F11" i="7"/>
  <c r="F12" i="7"/>
  <c r="F13" i="7"/>
  <c r="F14" i="7"/>
  <c r="F15" i="7"/>
  <c r="F16" i="7"/>
  <c r="F17" i="7"/>
  <c r="F18" i="7"/>
  <c r="F19" i="7"/>
  <c r="F20" i="7"/>
  <c r="F21" i="7"/>
  <c r="F22" i="7"/>
  <c r="F23" i="7"/>
  <c r="F24" i="7"/>
  <c r="Z55" i="7"/>
  <c r="U55" i="7"/>
  <c r="P55" i="7"/>
  <c r="C4" i="5"/>
  <c r="D4" i="5"/>
  <c r="E4" i="5"/>
  <c r="F4" i="5"/>
  <c r="G4" i="5"/>
  <c r="D5" i="6"/>
  <c r="E5" i="6"/>
  <c r="F5" i="6"/>
  <c r="G5" i="6"/>
  <c r="H5" i="6"/>
  <c r="D41" i="15"/>
  <c r="E41" i="15"/>
  <c r="F41" i="15"/>
  <c r="G41" i="15"/>
  <c r="D4" i="6"/>
  <c r="E4" i="6"/>
  <c r="F4" i="6"/>
  <c r="G4" i="6"/>
  <c r="H4" i="6"/>
  <c r="D3" i="15"/>
  <c r="E3" i="15"/>
  <c r="F3" i="15"/>
  <c r="G3" i="15"/>
  <c r="E36" i="15"/>
  <c r="F36" i="15"/>
  <c r="G36" i="15"/>
  <c r="D36" i="15"/>
  <c r="C27" i="6"/>
  <c r="C66" i="5"/>
  <c r="C57" i="5"/>
  <c r="C6" i="9"/>
  <c r="C64" i="5"/>
  <c r="D17" i="14"/>
  <c r="C17" i="14"/>
  <c r="C8" i="14"/>
  <c r="C13" i="14"/>
  <c r="D8" i="14"/>
  <c r="C3" i="14"/>
  <c r="D37" i="13"/>
  <c r="F20" i="13"/>
  <c r="M25" i="13"/>
  <c r="E20" i="13"/>
  <c r="D20" i="13"/>
  <c r="E28" i="13"/>
  <c r="H19" i="13"/>
  <c r="G19" i="13"/>
  <c r="H18" i="13"/>
  <c r="G18" i="13"/>
  <c r="H17" i="13"/>
  <c r="G17" i="13"/>
  <c r="H16" i="13"/>
  <c r="G16" i="13"/>
  <c r="H15" i="13"/>
  <c r="G15" i="13"/>
  <c r="H14" i="13"/>
  <c r="G14" i="13"/>
  <c r="H13" i="13"/>
  <c r="G13" i="13"/>
  <c r="H12" i="13"/>
  <c r="G12" i="13"/>
  <c r="H11" i="13"/>
  <c r="G11" i="13"/>
  <c r="H10" i="13"/>
  <c r="G10" i="13"/>
  <c r="H9" i="13"/>
  <c r="G9" i="13"/>
  <c r="H8" i="13"/>
  <c r="G8" i="13"/>
  <c r="H7" i="13"/>
  <c r="G7" i="13"/>
  <c r="H6" i="13"/>
  <c r="G6" i="13"/>
  <c r="G5" i="13"/>
  <c r="G20" i="13"/>
  <c r="H5" i="13"/>
  <c r="B11" i="12"/>
  <c r="B73" i="11"/>
  <c r="B72" i="11"/>
  <c r="B71" i="11"/>
  <c r="B70" i="11"/>
  <c r="C69" i="11"/>
  <c r="E69" i="11"/>
  <c r="C68" i="11"/>
  <c r="E68" i="11"/>
  <c r="H68" i="11"/>
  <c r="C67" i="11"/>
  <c r="E67" i="11"/>
  <c r="C66" i="11"/>
  <c r="E66" i="11"/>
  <c r="H66" i="11"/>
  <c r="C65" i="11"/>
  <c r="C64" i="11"/>
  <c r="E64" i="11"/>
  <c r="B17" i="11"/>
  <c r="B66" i="11"/>
  <c r="B52" i="11"/>
  <c r="F40" i="11"/>
  <c r="G40" i="11"/>
  <c r="G77" i="11"/>
  <c r="H77" i="11"/>
  <c r="B40" i="11"/>
  <c r="B77" i="11"/>
  <c r="F39" i="11"/>
  <c r="G39" i="11"/>
  <c r="G76" i="11"/>
  <c r="B39" i="11"/>
  <c r="B76" i="11"/>
  <c r="F38" i="11"/>
  <c r="G38" i="11"/>
  <c r="G41" i="11"/>
  <c r="F41" i="11"/>
  <c r="F43" i="11"/>
  <c r="G42" i="11"/>
  <c r="G75" i="11"/>
  <c r="B38" i="11"/>
  <c r="B75" i="11"/>
  <c r="C28" i="11"/>
  <c r="D12" i="11"/>
  <c r="C20" i="11"/>
  <c r="D20" i="11"/>
  <c r="B20" i="11"/>
  <c r="B19" i="11"/>
  <c r="B35" i="11"/>
  <c r="B18" i="11"/>
  <c r="B34" i="11"/>
  <c r="B16" i="11"/>
  <c r="B15" i="11"/>
  <c r="C36" i="11"/>
  <c r="D36" i="11"/>
  <c r="E12" i="11"/>
  <c r="D11" i="11"/>
  <c r="C19" i="11"/>
  <c r="D19" i="11"/>
  <c r="D10" i="11"/>
  <c r="D9" i="11"/>
  <c r="C17" i="11"/>
  <c r="C33" i="11"/>
  <c r="D33" i="11"/>
  <c r="G33" i="11"/>
  <c r="E9" i="11"/>
  <c r="D8" i="11"/>
  <c r="C16" i="11"/>
  <c r="D7" i="11"/>
  <c r="G11" i="8"/>
  <c r="F11" i="8"/>
  <c r="E11" i="8"/>
  <c r="D11" i="8"/>
  <c r="C11" i="8"/>
  <c r="G10" i="8"/>
  <c r="F10" i="8"/>
  <c r="E10" i="8"/>
  <c r="D10" i="8"/>
  <c r="C10" i="8"/>
  <c r="D9" i="8"/>
  <c r="C9" i="8"/>
  <c r="G8" i="8"/>
  <c r="F8" i="8"/>
  <c r="E8" i="8"/>
  <c r="D8" i="8"/>
  <c r="C8" i="8"/>
  <c r="G7" i="8"/>
  <c r="F7" i="8"/>
  <c r="E7" i="8"/>
  <c r="D7" i="8"/>
  <c r="C7" i="8"/>
  <c r="W54" i="7"/>
  <c r="R54" i="7"/>
  <c r="M54" i="7"/>
  <c r="H54" i="7"/>
  <c r="C54" i="7"/>
  <c r="F53" i="7"/>
  <c r="F52" i="7"/>
  <c r="F51" i="7"/>
  <c r="F48" i="7"/>
  <c r="F49" i="7"/>
  <c r="F50" i="7"/>
  <c r="F54" i="7"/>
  <c r="W46" i="7"/>
  <c r="R46" i="7"/>
  <c r="M46" i="7"/>
  <c r="H46" i="7"/>
  <c r="C46" i="7"/>
  <c r="W38" i="7"/>
  <c r="R38" i="7"/>
  <c r="M38" i="7"/>
  <c r="H38" i="7"/>
  <c r="C38" i="7"/>
  <c r="F38" i="7"/>
  <c r="W30" i="7"/>
  <c r="W24" i="7"/>
  <c r="W55" i="7"/>
  <c r="R30" i="7"/>
  <c r="M30" i="7"/>
  <c r="I30" i="7"/>
  <c r="H30" i="7"/>
  <c r="H24" i="7"/>
  <c r="H55" i="7"/>
  <c r="C30" i="7"/>
  <c r="R24" i="7"/>
  <c r="R55" i="7"/>
  <c r="F14" i="14"/>
  <c r="M24" i="7"/>
  <c r="C24" i="7"/>
  <c r="C55" i="7"/>
  <c r="E60" i="6"/>
  <c r="E61" i="6"/>
  <c r="E51" i="6"/>
  <c r="D51" i="6"/>
  <c r="H50" i="6"/>
  <c r="G50" i="6"/>
  <c r="F50" i="6"/>
  <c r="E50" i="6"/>
  <c r="D50" i="6"/>
  <c r="H49" i="6"/>
  <c r="G49" i="6"/>
  <c r="F49" i="6"/>
  <c r="E49" i="6"/>
  <c r="D49" i="6"/>
  <c r="L45" i="6"/>
  <c r="L44" i="6"/>
  <c r="L43" i="6"/>
  <c r="L42" i="6"/>
  <c r="J42" i="6"/>
  <c r="L41" i="6"/>
  <c r="L40" i="6"/>
  <c r="L39" i="6"/>
  <c r="H37" i="6"/>
  <c r="G37" i="6"/>
  <c r="F37" i="6"/>
  <c r="E18" i="8"/>
  <c r="E37" i="6"/>
  <c r="D18" i="8"/>
  <c r="D37" i="6"/>
  <c r="C37" i="6"/>
  <c r="L37" i="6"/>
  <c r="L36" i="6"/>
  <c r="J36" i="6"/>
  <c r="L35" i="6"/>
  <c r="J35" i="6"/>
  <c r="C34" i="6"/>
  <c r="L34" i="6"/>
  <c r="L33" i="6"/>
  <c r="L32" i="6"/>
  <c r="J32" i="6"/>
  <c r="L31" i="6"/>
  <c r="L29" i="6"/>
  <c r="L28" i="6"/>
  <c r="J26" i="6"/>
  <c r="L26" i="6"/>
  <c r="L25" i="6"/>
  <c r="L24" i="6"/>
  <c r="J24" i="6"/>
  <c r="J22" i="6"/>
  <c r="L22" i="6"/>
  <c r="L21" i="6"/>
  <c r="E17" i="14"/>
  <c r="E8" i="14"/>
  <c r="L20" i="6"/>
  <c r="J19" i="6"/>
  <c r="L19" i="6"/>
  <c r="L18" i="6"/>
  <c r="L17" i="6"/>
  <c r="J16" i="6"/>
  <c r="L16" i="6"/>
  <c r="L15" i="6"/>
  <c r="L14" i="6"/>
  <c r="J14" i="6"/>
  <c r="J13" i="6"/>
  <c r="L13" i="6"/>
  <c r="L12" i="6"/>
  <c r="J12" i="6"/>
  <c r="L11" i="6"/>
  <c r="J11" i="6"/>
  <c r="L10" i="6"/>
  <c r="J10" i="6"/>
  <c r="L9" i="6"/>
  <c r="J9" i="6"/>
  <c r="L6" i="6"/>
  <c r="C24" i="12"/>
  <c r="C148" i="5"/>
  <c r="B136" i="5"/>
  <c r="C134" i="5"/>
  <c r="C133" i="5"/>
  <c r="B119" i="5"/>
  <c r="C117" i="5"/>
  <c r="C116" i="5"/>
  <c r="B102" i="5"/>
  <c r="C100" i="5"/>
  <c r="C99" i="5"/>
  <c r="B85" i="5"/>
  <c r="C83" i="5"/>
  <c r="C82" i="5"/>
  <c r="B68" i="5"/>
  <c r="G41" i="5"/>
  <c r="G40" i="5"/>
  <c r="F40" i="5"/>
  <c r="G39" i="5"/>
  <c r="F39" i="5"/>
  <c r="E39" i="5"/>
  <c r="G38" i="5"/>
  <c r="F38" i="5"/>
  <c r="E38" i="5"/>
  <c r="D38" i="5"/>
  <c r="G37" i="5"/>
  <c r="F37" i="5"/>
  <c r="E37" i="5"/>
  <c r="D37" i="5"/>
  <c r="C37" i="5"/>
  <c r="G27" i="12"/>
  <c r="D3" i="5"/>
  <c r="D3" i="14"/>
  <c r="F14" i="4"/>
  <c r="C14" i="4"/>
  <c r="F9" i="4"/>
  <c r="F15" i="4"/>
  <c r="C8" i="4"/>
  <c r="E9" i="3"/>
  <c r="D8" i="3"/>
  <c r="D2" i="3"/>
  <c r="G30" i="1"/>
  <c r="B67" i="11"/>
  <c r="B53" i="11"/>
  <c r="E8" i="11"/>
  <c r="H20" i="13"/>
  <c r="L5" i="6"/>
  <c r="F60" i="6"/>
  <c r="G60" i="6"/>
  <c r="C15" i="4"/>
  <c r="E27" i="12"/>
  <c r="E3" i="5"/>
  <c r="F27" i="12"/>
  <c r="B29" i="12"/>
  <c r="B40" i="12"/>
  <c r="D27" i="12"/>
  <c r="C27" i="12"/>
  <c r="C38" i="12"/>
  <c r="B26" i="12"/>
  <c r="B37" i="12"/>
  <c r="B39" i="12"/>
  <c r="B28" i="12"/>
  <c r="J18" i="6"/>
  <c r="F18" i="8"/>
  <c r="E9" i="8"/>
  <c r="B36" i="12"/>
  <c r="B25" i="12"/>
  <c r="B38" i="12"/>
  <c r="B27" i="12"/>
  <c r="J20" i="6"/>
  <c r="C35" i="11"/>
  <c r="D35" i="11"/>
  <c r="B32" i="11"/>
  <c r="B65" i="11"/>
  <c r="B51" i="11"/>
  <c r="B36" i="11"/>
  <c r="B69" i="11"/>
  <c r="B55" i="11"/>
  <c r="H69" i="11"/>
  <c r="E11" i="11"/>
  <c r="I16" i="13"/>
  <c r="I14" i="13"/>
  <c r="I12" i="13"/>
  <c r="I10" i="13"/>
  <c r="I8" i="13"/>
  <c r="J23" i="13"/>
  <c r="J5" i="13"/>
  <c r="I19" i="13"/>
  <c r="I17" i="13"/>
  <c r="I15" i="13"/>
  <c r="I13" i="13"/>
  <c r="I11" i="13"/>
  <c r="I9" i="13"/>
  <c r="I7" i="13"/>
  <c r="B33" i="11"/>
  <c r="H75" i="11"/>
  <c r="I5" i="13"/>
  <c r="I6" i="13"/>
  <c r="E27" i="13"/>
  <c r="I18" i="13"/>
  <c r="F61" i="6"/>
  <c r="J17" i="13"/>
  <c r="K17" i="13"/>
  <c r="J18" i="13"/>
  <c r="K18" i="13"/>
  <c r="J19" i="13"/>
  <c r="K19" i="13"/>
  <c r="J15" i="13"/>
  <c r="K15" i="13"/>
  <c r="J13" i="13"/>
  <c r="K13" i="13"/>
  <c r="J11" i="13"/>
  <c r="K11" i="13"/>
  <c r="J9" i="13"/>
  <c r="K9" i="13"/>
  <c r="J6" i="13"/>
  <c r="K6" i="13"/>
  <c r="J7" i="13"/>
  <c r="K7" i="13"/>
  <c r="J16" i="13"/>
  <c r="K16" i="13"/>
  <c r="J14" i="13"/>
  <c r="K14" i="13"/>
  <c r="J12" i="13"/>
  <c r="K12" i="13"/>
  <c r="J10" i="13"/>
  <c r="K10" i="13"/>
  <c r="J8" i="13"/>
  <c r="K8" i="13"/>
  <c r="F25" i="12"/>
  <c r="G26" i="12"/>
  <c r="E26" i="12"/>
  <c r="F26" i="12"/>
  <c r="I20" i="13"/>
  <c r="AD60" i="7"/>
  <c r="F17" i="14"/>
  <c r="F8" i="14"/>
  <c r="F9" i="8"/>
  <c r="L27" i="6"/>
  <c r="C30" i="6"/>
  <c r="C26" i="12"/>
  <c r="C37" i="12"/>
  <c r="D25" i="12"/>
  <c r="E25" i="12"/>
  <c r="J17" i="6"/>
  <c r="L30" i="6"/>
  <c r="G17" i="14"/>
  <c r="G8" i="14"/>
  <c r="G9" i="8"/>
  <c r="J21" i="6"/>
  <c r="G25" i="12"/>
  <c r="G6" i="8"/>
  <c r="C25" i="12"/>
  <c r="C36" i="12"/>
  <c r="D26" i="12"/>
  <c r="C6" i="8"/>
  <c r="E47" i="5"/>
  <c r="F47" i="5"/>
  <c r="C47" i="5"/>
  <c r="G47" i="5"/>
  <c r="D47" i="5"/>
  <c r="D42" i="5"/>
  <c r="E42" i="5"/>
  <c r="C30" i="5"/>
  <c r="C42" i="5"/>
  <c r="C52" i="5"/>
  <c r="D29" i="6"/>
  <c r="C15" i="8"/>
  <c r="C29" i="12"/>
  <c r="C40" i="12"/>
  <c r="F29" i="12"/>
  <c r="G29" i="12"/>
  <c r="D29" i="12"/>
  <c r="E29" i="12"/>
  <c r="E48" i="5"/>
  <c r="G48" i="5"/>
  <c r="F48" i="5"/>
  <c r="D48" i="5"/>
  <c r="C13" i="9"/>
  <c r="D57" i="5"/>
  <c r="E43" i="5"/>
  <c r="D30" i="5"/>
  <c r="D13" i="9"/>
  <c r="F43" i="5"/>
  <c r="D43" i="5"/>
  <c r="D7" i="9"/>
  <c r="C81" i="5"/>
  <c r="F44" i="5"/>
  <c r="E30" i="5"/>
  <c r="E13" i="9"/>
  <c r="E57" i="5"/>
  <c r="E7" i="9"/>
  <c r="G44" i="5"/>
  <c r="E44" i="5"/>
  <c r="G5" i="5"/>
  <c r="C11" i="5"/>
  <c r="C12" i="5"/>
  <c r="C14" i="9"/>
  <c r="F49" i="5"/>
  <c r="E49" i="5"/>
  <c r="G49" i="5"/>
  <c r="G50" i="5"/>
  <c r="F50" i="5"/>
  <c r="C28" i="12"/>
  <c r="C39" i="12"/>
  <c r="F28" i="12"/>
  <c r="G51" i="5"/>
  <c r="G45" i="5"/>
  <c r="F45" i="5"/>
  <c r="F30" i="5"/>
  <c r="F13" i="9"/>
  <c r="F57" i="5"/>
  <c r="F7" i="9"/>
  <c r="D28" i="12"/>
  <c r="E28" i="12"/>
  <c r="F8" i="12"/>
  <c r="F16" i="14"/>
  <c r="F7" i="14"/>
  <c r="F4" i="8"/>
  <c r="P42" i="6"/>
  <c r="P35" i="6"/>
  <c r="P32" i="6"/>
  <c r="P25" i="6"/>
  <c r="P10" i="6"/>
  <c r="G55" i="6"/>
  <c r="P36" i="6"/>
  <c r="P26" i="6"/>
  <c r="P24" i="6"/>
  <c r="P22" i="6"/>
  <c r="P11" i="6"/>
  <c r="P16" i="6"/>
  <c r="P9" i="6"/>
  <c r="P19" i="6"/>
  <c r="P14" i="6"/>
  <c r="P13" i="6"/>
  <c r="P12" i="6"/>
  <c r="P37" i="6"/>
  <c r="P18" i="6"/>
  <c r="P20" i="6"/>
  <c r="P21" i="6"/>
  <c r="P6" i="6"/>
  <c r="P17" i="6"/>
  <c r="D5" i="5"/>
  <c r="D11" i="5"/>
  <c r="E11" i="5"/>
  <c r="E5" i="5"/>
  <c r="G11" i="5"/>
  <c r="G28" i="12"/>
  <c r="C8" i="12"/>
  <c r="C16" i="14"/>
  <c r="D55" i="6"/>
  <c r="M36" i="6"/>
  <c r="M26" i="6"/>
  <c r="M24" i="6"/>
  <c r="M22" i="6"/>
  <c r="M21" i="6"/>
  <c r="M11" i="6"/>
  <c r="M16" i="6"/>
  <c r="M13" i="6"/>
  <c r="M12" i="6"/>
  <c r="M42" i="6"/>
  <c r="M18" i="6"/>
  <c r="M10" i="6"/>
  <c r="M32" i="6"/>
  <c r="M9" i="6"/>
  <c r="M35" i="6"/>
  <c r="M20" i="6"/>
  <c r="M19" i="6"/>
  <c r="C4" i="8"/>
  <c r="M14" i="6"/>
  <c r="M17" i="6"/>
  <c r="M6" i="6"/>
  <c r="G57" i="5"/>
  <c r="G46" i="5"/>
  <c r="G30" i="5"/>
  <c r="G13" i="9"/>
  <c r="C115" i="5"/>
  <c r="E115" i="5"/>
  <c r="J4" i="6"/>
  <c r="M15" i="6"/>
  <c r="D27" i="6"/>
  <c r="C13" i="8"/>
  <c r="E16" i="14"/>
  <c r="E7" i="14"/>
  <c r="E8" i="12"/>
  <c r="E4" i="8"/>
  <c r="O19" i="6"/>
  <c r="O14" i="6"/>
  <c r="O9" i="6"/>
  <c r="O42" i="6"/>
  <c r="O35" i="6"/>
  <c r="O32" i="6"/>
  <c r="O25" i="6"/>
  <c r="O10" i="6"/>
  <c r="O12" i="6"/>
  <c r="O36" i="6"/>
  <c r="F55" i="6"/>
  <c r="O24" i="6"/>
  <c r="O16" i="6"/>
  <c r="O26" i="6"/>
  <c r="O22" i="6"/>
  <c r="O21" i="6"/>
  <c r="O13" i="6"/>
  <c r="O11" i="6"/>
  <c r="O18" i="6"/>
  <c r="O20" i="6"/>
  <c r="O17" i="6"/>
  <c r="D8" i="12"/>
  <c r="D16" i="14"/>
  <c r="D7" i="14"/>
  <c r="D4" i="8"/>
  <c r="E55" i="6"/>
  <c r="N16" i="6"/>
  <c r="N13" i="6"/>
  <c r="N12" i="6"/>
  <c r="N20" i="6"/>
  <c r="N19" i="6"/>
  <c r="N18" i="6"/>
  <c r="N14" i="6"/>
  <c r="N9" i="6"/>
  <c r="N26" i="6"/>
  <c r="N22" i="6"/>
  <c r="N21" i="6"/>
  <c r="N11" i="6"/>
  <c r="N10" i="6"/>
  <c r="N32" i="6"/>
  <c r="N36" i="6"/>
  <c r="N35" i="6"/>
  <c r="N24" i="6"/>
  <c r="N42" i="6"/>
  <c r="N17" i="6"/>
  <c r="Q5" i="6"/>
  <c r="M25" i="6"/>
  <c r="J25" i="6"/>
  <c r="G8" i="12"/>
  <c r="G16" i="14"/>
  <c r="G7" i="14"/>
  <c r="H55" i="6"/>
  <c r="Q36" i="6"/>
  <c r="Q26" i="6"/>
  <c r="Q24" i="6"/>
  <c r="Q22" i="6"/>
  <c r="Q11" i="6"/>
  <c r="G4" i="8"/>
  <c r="Q16" i="6"/>
  <c r="Q13" i="6"/>
  <c r="Q12" i="6"/>
  <c r="Q32" i="6"/>
  <c r="Q9" i="6"/>
  <c r="Q35" i="6"/>
  <c r="Q19" i="6"/>
  <c r="Q14" i="6"/>
  <c r="Q42" i="6"/>
  <c r="Q25" i="6"/>
  <c r="Q10" i="6"/>
  <c r="Q20" i="6"/>
  <c r="Q18" i="6"/>
  <c r="Q17" i="6"/>
  <c r="Q21" i="6"/>
  <c r="G27" i="6"/>
  <c r="F13" i="8"/>
  <c r="P15" i="6"/>
  <c r="C119" i="5"/>
  <c r="G7" i="9"/>
  <c r="C132" i="5"/>
  <c r="N5" i="6"/>
  <c r="J15" i="6"/>
  <c r="N15" i="6"/>
  <c r="E27" i="6"/>
  <c r="Q15" i="6"/>
  <c r="H27" i="6"/>
  <c r="Q27" i="6"/>
  <c r="N25" i="6"/>
  <c r="F27" i="6"/>
  <c r="F62" i="6"/>
  <c r="E18" i="14"/>
  <c r="O15" i="6"/>
  <c r="J5" i="6"/>
  <c r="G13" i="8"/>
  <c r="C65" i="5"/>
  <c r="F17" i="4"/>
  <c r="C18" i="8"/>
  <c r="M37" i="6"/>
  <c r="G18" i="8"/>
  <c r="Q37" i="6"/>
  <c r="G45" i="6"/>
  <c r="F20" i="8"/>
  <c r="H76" i="11"/>
  <c r="G78" i="11"/>
  <c r="G80" i="11"/>
  <c r="H64" i="11"/>
  <c r="H67" i="11"/>
  <c r="AB60" i="7"/>
  <c r="D14" i="14"/>
  <c r="G14" i="14"/>
  <c r="AE60" i="7"/>
  <c r="AE61" i="7"/>
  <c r="G36" i="11"/>
  <c r="P27" i="6"/>
  <c r="F30" i="7"/>
  <c r="C15" i="11"/>
  <c r="E7" i="11"/>
  <c r="C18" i="11"/>
  <c r="E10" i="11"/>
  <c r="B64" i="11"/>
  <c r="B50" i="11"/>
  <c r="B31" i="11"/>
  <c r="D17" i="11"/>
  <c r="G35" i="11"/>
  <c r="C14" i="14"/>
  <c r="AA60" i="7"/>
  <c r="AA61" i="7"/>
  <c r="F46" i="7"/>
  <c r="F55" i="7"/>
  <c r="E65" i="11"/>
  <c r="C74" i="11"/>
  <c r="N27" i="6"/>
  <c r="D13" i="8"/>
  <c r="K5" i="13"/>
  <c r="J20" i="13"/>
  <c r="J25" i="13"/>
  <c r="M55" i="7"/>
  <c r="D16" i="11"/>
  <c r="C32" i="11"/>
  <c r="D32" i="11"/>
  <c r="D119" i="5"/>
  <c r="F160" i="5"/>
  <c r="E81" i="5"/>
  <c r="B68" i="11"/>
  <c r="B54" i="11"/>
  <c r="D148" i="5"/>
  <c r="E12" i="5"/>
  <c r="E14" i="9"/>
  <c r="I43" i="5"/>
  <c r="G52" i="5"/>
  <c r="H29" i="6"/>
  <c r="Q29" i="6"/>
  <c r="C136" i="5"/>
  <c r="C98" i="5"/>
  <c r="I44" i="5"/>
  <c r="C85" i="5"/>
  <c r="D151" i="5"/>
  <c r="I42" i="5"/>
  <c r="D52" i="5"/>
  <c r="E29" i="6"/>
  <c r="F3" i="5"/>
  <c r="D13" i="14"/>
  <c r="E13" i="14"/>
  <c r="E148" i="5"/>
  <c r="E3" i="14"/>
  <c r="E119" i="5"/>
  <c r="G154" i="5"/>
  <c r="F13" i="14"/>
  <c r="F3" i="14"/>
  <c r="F148" i="5"/>
  <c r="E52" i="5"/>
  <c r="F29" i="6"/>
  <c r="E15" i="8"/>
  <c r="C68" i="5"/>
  <c r="E64" i="5"/>
  <c r="F153" i="5"/>
  <c r="F11" i="5"/>
  <c r="F52" i="5"/>
  <c r="G29" i="6"/>
  <c r="P29" i="6"/>
  <c r="E132" i="5"/>
  <c r="I37" i="5"/>
  <c r="F5" i="5"/>
  <c r="D12" i="5"/>
  <c r="D14" i="9"/>
  <c r="F24" i="12"/>
  <c r="E24" i="12"/>
  <c r="D24" i="12"/>
  <c r="C5" i="9"/>
  <c r="D12" i="8"/>
  <c r="M5" i="6"/>
  <c r="M27" i="6"/>
  <c r="F6" i="8"/>
  <c r="E6" i="8"/>
  <c r="O6" i="6"/>
  <c r="H62" i="6"/>
  <c r="G18" i="14"/>
  <c r="G9" i="14"/>
  <c r="M29" i="6"/>
  <c r="N37" i="6"/>
  <c r="E9" i="14"/>
  <c r="F12" i="8"/>
  <c r="E13" i="8"/>
  <c r="E12" i="8"/>
  <c r="J27" i="6"/>
  <c r="O5" i="6"/>
  <c r="Q6" i="6"/>
  <c r="G12" i="8"/>
  <c r="J6" i="6"/>
  <c r="C12" i="8"/>
  <c r="D62" i="6"/>
  <c r="C18" i="14"/>
  <c r="C9" i="14"/>
  <c r="J29" i="6"/>
  <c r="H60" i="6"/>
  <c r="H61" i="6"/>
  <c r="G61" i="6"/>
  <c r="D5" i="9"/>
  <c r="N6" i="6"/>
  <c r="E5" i="9"/>
  <c r="D15" i="8"/>
  <c r="D6" i="8"/>
  <c r="O27" i="6"/>
  <c r="E62" i="6"/>
  <c r="D18" i="14"/>
  <c r="D9" i="14"/>
  <c r="N29" i="6"/>
  <c r="O37" i="6"/>
  <c r="C7" i="14"/>
  <c r="C38" i="6"/>
  <c r="J37" i="6"/>
  <c r="P45" i="6"/>
  <c r="D15" i="14"/>
  <c r="D4" i="14"/>
  <c r="E66" i="6"/>
  <c r="C15" i="14"/>
  <c r="C4" i="14"/>
  <c r="D66" i="6"/>
  <c r="D45" i="6"/>
  <c r="H45" i="6"/>
  <c r="AC60" i="7"/>
  <c r="E14" i="14"/>
  <c r="C34" i="11"/>
  <c r="D34" i="11"/>
  <c r="D18" i="11"/>
  <c r="E45" i="6"/>
  <c r="O29" i="6"/>
  <c r="D136" i="5"/>
  <c r="E136" i="5"/>
  <c r="G3" i="5"/>
  <c r="E15" i="14"/>
  <c r="E4" i="14"/>
  <c r="F66" i="6"/>
  <c r="K20" i="13"/>
  <c r="G66" i="6"/>
  <c r="F15" i="14"/>
  <c r="AB61" i="7"/>
  <c r="G32" i="11"/>
  <c r="H65" i="11"/>
  <c r="H78" i="11"/>
  <c r="D15" i="11"/>
  <c r="C31" i="11"/>
  <c r="C21" i="11"/>
  <c r="G15" i="8"/>
  <c r="G3" i="14"/>
  <c r="D85" i="5"/>
  <c r="E85" i="5"/>
  <c r="G5" i="9"/>
  <c r="G24" i="12"/>
  <c r="E98" i="5"/>
  <c r="C102" i="5"/>
  <c r="D102" i="5"/>
  <c r="E152" i="5"/>
  <c r="G161" i="5"/>
  <c r="D158" i="5"/>
  <c r="F5" i="9"/>
  <c r="F15" i="8"/>
  <c r="C120" i="5"/>
  <c r="D68" i="5"/>
  <c r="E65" i="5"/>
  <c r="G12" i="5"/>
  <c r="G14" i="9"/>
  <c r="F12" i="5"/>
  <c r="F14" i="9"/>
  <c r="C150" i="5"/>
  <c r="C155" i="5"/>
  <c r="D33" i="6"/>
  <c r="L38" i="6"/>
  <c r="C46" i="6"/>
  <c r="P5" i="6"/>
  <c r="G62" i="6"/>
  <c r="F18" i="14"/>
  <c r="F9" i="14"/>
  <c r="D5" i="14"/>
  <c r="D6" i="14"/>
  <c r="D10" i="14"/>
  <c r="E28" i="6"/>
  <c r="E30" i="6"/>
  <c r="N30" i="6"/>
  <c r="C6" i="14"/>
  <c r="D14" i="8"/>
  <c r="D16" i="8"/>
  <c r="N28" i="6"/>
  <c r="D21" i="11"/>
  <c r="E18" i="11"/>
  <c r="AC61" i="7"/>
  <c r="AD61" i="7"/>
  <c r="D31" i="11"/>
  <c r="C37" i="11"/>
  <c r="M23" i="13"/>
  <c r="L13" i="13"/>
  <c r="L11" i="13"/>
  <c r="L15" i="13"/>
  <c r="H28" i="13"/>
  <c r="L19" i="13"/>
  <c r="L10" i="13"/>
  <c r="L17" i="13"/>
  <c r="L14" i="13"/>
  <c r="H27" i="13"/>
  <c r="L18" i="13"/>
  <c r="L16" i="13"/>
  <c r="L6" i="13"/>
  <c r="L12" i="13"/>
  <c r="L9" i="13"/>
  <c r="L7" i="13"/>
  <c r="L8" i="13"/>
  <c r="G34" i="11"/>
  <c r="E15" i="11"/>
  <c r="E21" i="11"/>
  <c r="G15" i="14"/>
  <c r="H66" i="6"/>
  <c r="F4" i="14"/>
  <c r="F5" i="14"/>
  <c r="F6" i="14"/>
  <c r="G13" i="14"/>
  <c r="G148" i="5"/>
  <c r="C5" i="14"/>
  <c r="C10" i="14"/>
  <c r="D28" i="6"/>
  <c r="D30" i="6"/>
  <c r="Q45" i="6"/>
  <c r="G20" i="8"/>
  <c r="L5" i="13"/>
  <c r="L20" i="13"/>
  <c r="D20" i="8"/>
  <c r="N45" i="6"/>
  <c r="E5" i="14"/>
  <c r="E6" i="14"/>
  <c r="F45" i="6"/>
  <c r="J45" i="6"/>
  <c r="C20" i="8"/>
  <c r="M45" i="6"/>
  <c r="E159" i="5"/>
  <c r="E102" i="5"/>
  <c r="C103" i="5"/>
  <c r="F152" i="5"/>
  <c r="D120" i="5"/>
  <c r="G153" i="5"/>
  <c r="C86" i="5"/>
  <c r="C137" i="5"/>
  <c r="D34" i="6"/>
  <c r="M33" i="6"/>
  <c r="C157" i="5"/>
  <c r="E68" i="5"/>
  <c r="C47" i="6"/>
  <c r="L46" i="6"/>
  <c r="E10" i="14"/>
  <c r="F28" i="6"/>
  <c r="D23" i="8"/>
  <c r="M28" i="6"/>
  <c r="F10" i="14"/>
  <c r="G28" i="6"/>
  <c r="F14" i="8"/>
  <c r="F16" i="8"/>
  <c r="D11" i="12"/>
  <c r="D9" i="12"/>
  <c r="O28" i="6"/>
  <c r="E14" i="8"/>
  <c r="E16" i="8"/>
  <c r="F30" i="6"/>
  <c r="E20" i="11"/>
  <c r="E19" i="11"/>
  <c r="E16" i="11"/>
  <c r="E17" i="11"/>
  <c r="G31" i="11"/>
  <c r="D37" i="11"/>
  <c r="G4" i="14"/>
  <c r="G6" i="14"/>
  <c r="G5" i="14"/>
  <c r="M18" i="13"/>
  <c r="M16" i="13"/>
  <c r="M8" i="13"/>
  <c r="M13" i="13"/>
  <c r="M6" i="13"/>
  <c r="M14" i="13"/>
  <c r="M19" i="13"/>
  <c r="M11" i="13"/>
  <c r="M7" i="13"/>
  <c r="M12" i="13"/>
  <c r="M17" i="13"/>
  <c r="M9" i="13"/>
  <c r="M5" i="13"/>
  <c r="M10" i="13"/>
  <c r="M15" i="13"/>
  <c r="C14" i="8"/>
  <c r="C16" i="8"/>
  <c r="C23" i="8"/>
  <c r="E31" i="6"/>
  <c r="N31" i="6"/>
  <c r="O45" i="6"/>
  <c r="E20" i="8"/>
  <c r="D103" i="5"/>
  <c r="B103" i="5"/>
  <c r="E103" i="5"/>
  <c r="C15" i="9"/>
  <c r="C162" i="5"/>
  <c r="C69" i="5"/>
  <c r="D137" i="5"/>
  <c r="C17" i="8"/>
  <c r="M34" i="6"/>
  <c r="E151" i="5"/>
  <c r="D86" i="5"/>
  <c r="G160" i="5"/>
  <c r="B120" i="5"/>
  <c r="E120" i="5"/>
  <c r="D31" i="6"/>
  <c r="C11" i="12"/>
  <c r="C9" i="12"/>
  <c r="D38" i="6"/>
  <c r="M30" i="6"/>
  <c r="G30" i="6"/>
  <c r="G31" i="6"/>
  <c r="P31" i="6"/>
  <c r="P28" i="6"/>
  <c r="P30" i="6"/>
  <c r="O17" i="13"/>
  <c r="O19" i="13"/>
  <c r="O8" i="13"/>
  <c r="G37" i="11"/>
  <c r="G43" i="11"/>
  <c r="H31" i="11"/>
  <c r="H37" i="11"/>
  <c r="E11" i="12"/>
  <c r="E9" i="12"/>
  <c r="O30" i="6"/>
  <c r="F31" i="6"/>
  <c r="O31" i="6"/>
  <c r="F11" i="12"/>
  <c r="F9" i="12"/>
  <c r="O10" i="13"/>
  <c r="O12" i="13"/>
  <c r="O14" i="13"/>
  <c r="O16" i="13"/>
  <c r="G10" i="14"/>
  <c r="H28" i="6"/>
  <c r="E23" i="8"/>
  <c r="F23" i="8"/>
  <c r="O9" i="13"/>
  <c r="O11" i="13"/>
  <c r="O13" i="13"/>
  <c r="E33" i="11"/>
  <c r="E36" i="11"/>
  <c r="E35" i="11"/>
  <c r="E32" i="11"/>
  <c r="E34" i="11"/>
  <c r="O15" i="13"/>
  <c r="C16" i="9"/>
  <c r="M20" i="13"/>
  <c r="N9" i="13"/>
  <c r="O5" i="13"/>
  <c r="O7" i="13"/>
  <c r="O6" i="13"/>
  <c r="O18" i="13"/>
  <c r="N18" i="13"/>
  <c r="E31" i="11"/>
  <c r="E37" i="11"/>
  <c r="F159" i="5"/>
  <c r="C20" i="9"/>
  <c r="C104" i="5"/>
  <c r="E158" i="5"/>
  <c r="B86" i="5"/>
  <c r="E86" i="5"/>
  <c r="C121" i="5"/>
  <c r="D69" i="5"/>
  <c r="D150" i="5"/>
  <c r="D155" i="5"/>
  <c r="E33" i="6"/>
  <c r="B137" i="5"/>
  <c r="E137" i="5"/>
  <c r="M31" i="6"/>
  <c r="J31" i="6"/>
  <c r="D43" i="6"/>
  <c r="D39" i="6"/>
  <c r="M38" i="6"/>
  <c r="D58" i="6"/>
  <c r="Q11" i="13"/>
  <c r="Q8" i="13"/>
  <c r="O20" i="13"/>
  <c r="R8" i="13"/>
  <c r="Q9" i="13"/>
  <c r="G14" i="8"/>
  <c r="G16" i="8"/>
  <c r="Q28" i="6"/>
  <c r="H30" i="6"/>
  <c r="J28" i="6"/>
  <c r="N14" i="13"/>
  <c r="N10" i="13"/>
  <c r="N8" i="13"/>
  <c r="N17" i="13"/>
  <c r="R7" i="13"/>
  <c r="N16" i="13"/>
  <c r="N12" i="13"/>
  <c r="H38" i="11"/>
  <c r="H41" i="11"/>
  <c r="H42" i="11"/>
  <c r="H43" i="11"/>
  <c r="N19" i="13"/>
  <c r="N7" i="13"/>
  <c r="N11" i="13"/>
  <c r="Q14" i="13"/>
  <c r="R10" i="13"/>
  <c r="Q10" i="13"/>
  <c r="R6" i="13"/>
  <c r="E37" i="13"/>
  <c r="Q15" i="13"/>
  <c r="Q13" i="13"/>
  <c r="R13" i="13"/>
  <c r="N6" i="13"/>
  <c r="N5" i="13"/>
  <c r="N20" i="13"/>
  <c r="N15" i="13"/>
  <c r="N13" i="13"/>
  <c r="R12" i="13"/>
  <c r="Q12" i="13"/>
  <c r="C47" i="11"/>
  <c r="H39" i="11"/>
  <c r="H40" i="11"/>
  <c r="H33" i="11"/>
  <c r="H36" i="11"/>
  <c r="H35" i="11"/>
  <c r="H32" i="11"/>
  <c r="H34" i="11"/>
  <c r="Q19" i="13"/>
  <c r="R19" i="13"/>
  <c r="D121" i="5"/>
  <c r="C138" i="5"/>
  <c r="E34" i="6"/>
  <c r="N33" i="6"/>
  <c r="C87" i="5"/>
  <c r="B69" i="5"/>
  <c r="D157" i="5"/>
  <c r="E69" i="5"/>
  <c r="G152" i="5"/>
  <c r="D104" i="5"/>
  <c r="D57" i="6"/>
  <c r="M43" i="6"/>
  <c r="D53" i="6"/>
  <c r="M39" i="6"/>
  <c r="D40" i="6"/>
  <c r="G23" i="8"/>
  <c r="E35" i="13"/>
  <c r="P17" i="13"/>
  <c r="Q17" i="13"/>
  <c r="E34" i="13"/>
  <c r="P16" i="13"/>
  <c r="Q16" i="13"/>
  <c r="E33" i="13"/>
  <c r="P7" i="13"/>
  <c r="Q7" i="13"/>
  <c r="E32" i="13"/>
  <c r="P6" i="13"/>
  <c r="Q6" i="13"/>
  <c r="E36" i="13"/>
  <c r="P18" i="13"/>
  <c r="Q18" i="13"/>
  <c r="E31" i="13"/>
  <c r="P5" i="13"/>
  <c r="R14" i="13"/>
  <c r="R11" i="13"/>
  <c r="D58" i="11"/>
  <c r="D59" i="11"/>
  <c r="D57" i="11"/>
  <c r="D56" i="11"/>
  <c r="R16" i="13"/>
  <c r="R15" i="13"/>
  <c r="R5" i="13"/>
  <c r="R20" i="13"/>
  <c r="R17" i="13"/>
  <c r="R18" i="13"/>
  <c r="Q30" i="6"/>
  <c r="G11" i="12"/>
  <c r="G9" i="12"/>
  <c r="H31" i="6"/>
  <c r="Q31" i="6"/>
  <c r="J30" i="6"/>
  <c r="R9" i="13"/>
  <c r="D162" i="5"/>
  <c r="D15" i="9"/>
  <c r="C70" i="5"/>
  <c r="F151" i="5"/>
  <c r="D87" i="5"/>
  <c r="D17" i="8"/>
  <c r="N34" i="6"/>
  <c r="E38" i="6"/>
  <c r="B104" i="5"/>
  <c r="G159" i="5"/>
  <c r="E104" i="5"/>
  <c r="D138" i="5"/>
  <c r="B121" i="5"/>
  <c r="E121" i="5"/>
  <c r="D44" i="6"/>
  <c r="M44" i="6"/>
  <c r="M40" i="6"/>
  <c r="D41" i="6"/>
  <c r="M41" i="6"/>
  <c r="D54" i="6"/>
  <c r="D56" i="6"/>
  <c r="C19" i="8"/>
  <c r="C21" i="8"/>
  <c r="E58" i="11"/>
  <c r="D72" i="11"/>
  <c r="E72" i="11"/>
  <c r="P20" i="13"/>
  <c r="Q5" i="13"/>
  <c r="E57" i="11"/>
  <c r="D71" i="11"/>
  <c r="E71" i="11"/>
  <c r="E59" i="11"/>
  <c r="D73" i="11"/>
  <c r="E73" i="11"/>
  <c r="D46" i="6"/>
  <c r="C4" i="9"/>
  <c r="C11" i="9"/>
  <c r="C23" i="9"/>
  <c r="C24" i="9"/>
  <c r="E56" i="11"/>
  <c r="E60" i="11"/>
  <c r="D70" i="11"/>
  <c r="C105" i="5"/>
  <c r="N38" i="6"/>
  <c r="E58" i="6"/>
  <c r="E43" i="6"/>
  <c r="E39" i="6"/>
  <c r="F158" i="5"/>
  <c r="B87" i="5"/>
  <c r="E87" i="5"/>
  <c r="C122" i="5"/>
  <c r="B138" i="5"/>
  <c r="E138" i="5"/>
  <c r="D70" i="5"/>
  <c r="E150" i="5"/>
  <c r="E155" i="5"/>
  <c r="F33" i="6"/>
  <c r="D16" i="9"/>
  <c r="D20" i="9"/>
  <c r="D47" i="6"/>
  <c r="H71" i="11"/>
  <c r="C24" i="8"/>
  <c r="D74" i="11"/>
  <c r="E70" i="11"/>
  <c r="H73" i="11"/>
  <c r="M46" i="6"/>
  <c r="H72" i="11"/>
  <c r="Q20" i="13"/>
  <c r="S5" i="13"/>
  <c r="B70" i="5"/>
  <c r="E157" i="5"/>
  <c r="E70" i="5"/>
  <c r="F34" i="6"/>
  <c r="O33" i="6"/>
  <c r="D122" i="5"/>
  <c r="N39" i="6"/>
  <c r="E40" i="6"/>
  <c r="C139" i="5"/>
  <c r="N43" i="6"/>
  <c r="E53" i="6"/>
  <c r="E57" i="6"/>
  <c r="C88" i="5"/>
  <c r="D105" i="5"/>
  <c r="E44" i="6"/>
  <c r="S8" i="13"/>
  <c r="S10" i="13"/>
  <c r="S13" i="13"/>
  <c r="S9" i="13"/>
  <c r="S12" i="13"/>
  <c r="S15" i="13"/>
  <c r="S19" i="13"/>
  <c r="S11" i="13"/>
  <c r="S14" i="13"/>
  <c r="S6" i="13"/>
  <c r="S20" i="13"/>
  <c r="S7" i="13"/>
  <c r="S16" i="13"/>
  <c r="S18" i="13"/>
  <c r="S17" i="13"/>
  <c r="H70" i="11"/>
  <c r="E74" i="11"/>
  <c r="B105" i="5"/>
  <c r="E105" i="5"/>
  <c r="D139" i="5"/>
  <c r="E41" i="6"/>
  <c r="N41" i="6"/>
  <c r="N40" i="6"/>
  <c r="B122" i="5"/>
  <c r="E122" i="5"/>
  <c r="C71" i="5"/>
  <c r="N44" i="6"/>
  <c r="E48" i="6"/>
  <c r="D19" i="8"/>
  <c r="D21" i="8"/>
  <c r="E46" i="6"/>
  <c r="E162" i="5"/>
  <c r="E15" i="9"/>
  <c r="G151" i="5"/>
  <c r="D88" i="5"/>
  <c r="E56" i="6"/>
  <c r="E54" i="6"/>
  <c r="O34" i="6"/>
  <c r="E17" i="8"/>
  <c r="F38" i="6"/>
  <c r="F68" i="11"/>
  <c r="F69" i="11"/>
  <c r="F66" i="11"/>
  <c r="F64" i="11"/>
  <c r="F74" i="11"/>
  <c r="F67" i="11"/>
  <c r="F65" i="11"/>
  <c r="F71" i="11"/>
  <c r="F72" i="11"/>
  <c r="F73" i="11"/>
  <c r="H74" i="11"/>
  <c r="H80" i="11"/>
  <c r="F70" i="11"/>
  <c r="D24" i="8"/>
  <c r="B139" i="5"/>
  <c r="E139" i="5"/>
  <c r="F39" i="6"/>
  <c r="F43" i="6"/>
  <c r="O38" i="6"/>
  <c r="D71" i="5"/>
  <c r="F150" i="5"/>
  <c r="F155" i="5"/>
  <c r="G33" i="6"/>
  <c r="C123" i="5"/>
  <c r="C106" i="5"/>
  <c r="E16" i="9"/>
  <c r="E20" i="9"/>
  <c r="B88" i="5"/>
  <c r="G158" i="5"/>
  <c r="E88" i="5"/>
  <c r="D4" i="9"/>
  <c r="D11" i="9"/>
  <c r="D23" i="9"/>
  <c r="D24" i="9"/>
  <c r="E47" i="6"/>
  <c r="N46" i="6"/>
  <c r="I79" i="11"/>
  <c r="I66" i="11"/>
  <c r="I69" i="11"/>
  <c r="I68" i="11"/>
  <c r="I75" i="11"/>
  <c r="I78" i="11"/>
  <c r="I77" i="11"/>
  <c r="I67" i="11"/>
  <c r="I64" i="11"/>
  <c r="I74" i="11"/>
  <c r="I80" i="11"/>
  <c r="I76" i="11"/>
  <c r="I65" i="11"/>
  <c r="I72" i="11"/>
  <c r="I71" i="11"/>
  <c r="I73" i="11"/>
  <c r="I70" i="11"/>
  <c r="D123" i="5"/>
  <c r="C89" i="5"/>
  <c r="O39" i="6"/>
  <c r="F40" i="6"/>
  <c r="D106" i="5"/>
  <c r="G34" i="6"/>
  <c r="P33" i="6"/>
  <c r="C140" i="5"/>
  <c r="F157" i="5"/>
  <c r="B71" i="5"/>
  <c r="E71" i="5"/>
  <c r="F57" i="6"/>
  <c r="O43" i="6"/>
  <c r="F53" i="6"/>
  <c r="F56" i="6"/>
  <c r="F44" i="6"/>
  <c r="O44" i="6"/>
  <c r="F15" i="9"/>
  <c r="F162" i="5"/>
  <c r="F16" i="9"/>
  <c r="B106" i="5"/>
  <c r="E106" i="5"/>
  <c r="C72" i="5"/>
  <c r="D140" i="5"/>
  <c r="F17" i="8"/>
  <c r="P34" i="6"/>
  <c r="G38" i="6"/>
  <c r="O40" i="6"/>
  <c r="F41" i="6"/>
  <c r="D89" i="5"/>
  <c r="B123" i="5"/>
  <c r="E123" i="5"/>
  <c r="F46" i="6"/>
  <c r="E19" i="8"/>
  <c r="E21" i="8"/>
  <c r="E24" i="8"/>
  <c r="F48" i="6"/>
  <c r="F20" i="9"/>
  <c r="G150" i="5"/>
  <c r="G155" i="5"/>
  <c r="H33" i="6"/>
  <c r="D72" i="5"/>
  <c r="C107" i="5"/>
  <c r="D107" i="5"/>
  <c r="E107" i="5"/>
  <c r="B107" i="5"/>
  <c r="O41" i="6"/>
  <c r="C124" i="5"/>
  <c r="D124" i="5"/>
  <c r="B124" i="5"/>
  <c r="B89" i="5"/>
  <c r="E89" i="5"/>
  <c r="P38" i="6"/>
  <c r="G39" i="6"/>
  <c r="G43" i="6"/>
  <c r="B140" i="5"/>
  <c r="E140" i="5"/>
  <c r="O46" i="6"/>
  <c r="F47" i="6"/>
  <c r="E4" i="9"/>
  <c r="E11" i="9"/>
  <c r="E23" i="9"/>
  <c r="E24" i="9"/>
  <c r="C141" i="5"/>
  <c r="D141" i="5"/>
  <c r="B141" i="5"/>
  <c r="C108" i="5"/>
  <c r="D108" i="5"/>
  <c r="B108" i="5"/>
  <c r="P39" i="6"/>
  <c r="G40" i="6"/>
  <c r="G157" i="5"/>
  <c r="B72" i="5"/>
  <c r="E72" i="5"/>
  <c r="C90" i="5"/>
  <c r="D90" i="5"/>
  <c r="B90" i="5"/>
  <c r="G53" i="6"/>
  <c r="G56" i="6"/>
  <c r="P43" i="6"/>
  <c r="G57" i="6"/>
  <c r="E124" i="5"/>
  <c r="Q33" i="6"/>
  <c r="H34" i="6"/>
  <c r="J33" i="6"/>
  <c r="G162" i="5"/>
  <c r="G15" i="9"/>
  <c r="C125" i="5"/>
  <c r="D125" i="5"/>
  <c r="B125" i="5"/>
  <c r="E125" i="5"/>
  <c r="C73" i="5"/>
  <c r="D73" i="5"/>
  <c r="B73" i="5"/>
  <c r="E108" i="5"/>
  <c r="G41" i="6"/>
  <c r="P40" i="6"/>
  <c r="Q34" i="6"/>
  <c r="G17" i="8"/>
  <c r="H38" i="6"/>
  <c r="J34" i="6"/>
  <c r="G44" i="6"/>
  <c r="E90" i="5"/>
  <c r="E141" i="5"/>
  <c r="C91" i="5"/>
  <c r="D91" i="5"/>
  <c r="B91" i="5"/>
  <c r="C109" i="5"/>
  <c r="G48" i="6"/>
  <c r="P44" i="6"/>
  <c r="F19" i="8"/>
  <c r="F21" i="8"/>
  <c r="G46" i="6"/>
  <c r="C126" i="5"/>
  <c r="C142" i="5"/>
  <c r="D142" i="5"/>
  <c r="B142" i="5"/>
  <c r="H39" i="6"/>
  <c r="H43" i="6"/>
  <c r="Q38" i="6"/>
  <c r="J38" i="6"/>
  <c r="P41" i="6"/>
  <c r="E73" i="5"/>
  <c r="G16" i="9"/>
  <c r="G20" i="9"/>
  <c r="F24" i="8"/>
  <c r="E91" i="5"/>
  <c r="E142" i="5"/>
  <c r="C143" i="5"/>
  <c r="Q43" i="6"/>
  <c r="H57" i="6"/>
  <c r="H53" i="6"/>
  <c r="H56" i="6"/>
  <c r="J43" i="6"/>
  <c r="D126" i="5"/>
  <c r="C128" i="5"/>
  <c r="D109" i="5"/>
  <c r="C111" i="5"/>
  <c r="Q39" i="6"/>
  <c r="H40" i="6"/>
  <c r="J39" i="6"/>
  <c r="C92" i="5"/>
  <c r="C74" i="5"/>
  <c r="D74" i="5"/>
  <c r="B74" i="5"/>
  <c r="P46" i="6"/>
  <c r="G47" i="6"/>
  <c r="F4" i="9"/>
  <c r="F11" i="9"/>
  <c r="F23" i="9"/>
  <c r="F24" i="9"/>
  <c r="H44" i="6"/>
  <c r="Q44" i="6"/>
  <c r="J40" i="6"/>
  <c r="H41" i="6"/>
  <c r="Q40" i="6"/>
  <c r="H48" i="6"/>
  <c r="B126" i="5"/>
  <c r="D128" i="5"/>
  <c r="E128" i="5"/>
  <c r="E126" i="5"/>
  <c r="D92" i="5"/>
  <c r="C94" i="5"/>
  <c r="E74" i="5"/>
  <c r="B109" i="5"/>
  <c r="D111" i="5"/>
  <c r="E111" i="5"/>
  <c r="E109" i="5"/>
  <c r="D143" i="5"/>
  <c r="C145" i="5"/>
  <c r="J44" i="6"/>
  <c r="G19" i="8"/>
  <c r="G21" i="8"/>
  <c r="H46" i="6"/>
  <c r="G4" i="9"/>
  <c r="G11" i="9"/>
  <c r="G23" i="9"/>
  <c r="G24" i="9"/>
  <c r="C110" i="5"/>
  <c r="D110" i="5"/>
  <c r="B110" i="5"/>
  <c r="B92" i="5"/>
  <c r="D94" i="5"/>
  <c r="E94" i="5"/>
  <c r="E92" i="5"/>
  <c r="Q46" i="6"/>
  <c r="Q41" i="6"/>
  <c r="J41" i="6"/>
  <c r="C127" i="5"/>
  <c r="D127" i="5"/>
  <c r="B127" i="5"/>
  <c r="B143" i="5"/>
  <c r="D145" i="5"/>
  <c r="E145" i="5"/>
  <c r="E143" i="5"/>
  <c r="C75" i="5"/>
  <c r="G24" i="8"/>
  <c r="J46" i="6"/>
  <c r="H47" i="6"/>
  <c r="E127" i="5"/>
  <c r="D75" i="5"/>
  <c r="C77" i="5"/>
  <c r="C144" i="5"/>
  <c r="D144" i="5"/>
  <c r="B144" i="5"/>
  <c r="C93" i="5"/>
  <c r="D93" i="5"/>
  <c r="B93" i="5"/>
  <c r="E93" i="5"/>
  <c r="E110" i="5"/>
  <c r="E144" i="5"/>
  <c r="B75" i="5"/>
  <c r="D77" i="5"/>
  <c r="E77" i="5"/>
  <c r="E75" i="5"/>
  <c r="C76" i="5"/>
  <c r="D76" i="5"/>
  <c r="B76" i="5"/>
  <c r="E76" i="5"/>
</calcChain>
</file>

<file path=xl/comments1.xml><?xml version="1.0" encoding="utf-8"?>
<comments xmlns="http://schemas.openxmlformats.org/spreadsheetml/2006/main">
  <authors>
    <author>Philippe Marty</author>
  </authors>
  <commentList>
    <comment ref="E4" authorId="0">
      <text>
        <r>
          <rPr>
            <sz val="9"/>
            <color indexed="81"/>
            <rFont val="Tahoma"/>
            <family val="2"/>
          </rPr>
          <t>en fonction de la date d'entrée/sortie
1 = 12 mois
0,5 = 6 mois...</t>
        </r>
      </text>
    </comment>
    <comment ref="J4" authorId="0">
      <text>
        <r>
          <rPr>
            <sz val="9"/>
            <color indexed="81"/>
            <rFont val="Tahoma"/>
            <family val="2"/>
          </rPr>
          <t>en fonction de la date d'entrée/sortie
1 = 12 mois
0,5 = 6 mois...</t>
        </r>
      </text>
    </comment>
    <comment ref="O4" authorId="0">
      <text>
        <r>
          <rPr>
            <sz val="9"/>
            <color indexed="81"/>
            <rFont val="Tahoma"/>
            <family val="2"/>
          </rPr>
          <t>en fonction de la date d'entrée/sortie
1 = 12 mois
0,5 = 6 mois...</t>
        </r>
      </text>
    </comment>
    <comment ref="T4" authorId="0">
      <text>
        <r>
          <rPr>
            <sz val="9"/>
            <color indexed="81"/>
            <rFont val="Tahoma"/>
            <family val="2"/>
          </rPr>
          <t>en fonction de la date d'entrée/sortie
1 = 12 mois
0,5 = 6 mois...</t>
        </r>
      </text>
    </comment>
    <comment ref="Y4" authorId="0">
      <text>
        <r>
          <rPr>
            <sz val="9"/>
            <color indexed="81"/>
            <rFont val="Tahoma"/>
            <family val="2"/>
          </rPr>
          <t>en fonction de la date d'entrée/sortie
1 = 12 mois
0,5 = 6 mois...</t>
        </r>
      </text>
    </comment>
  </commentList>
</comments>
</file>

<file path=xl/sharedStrings.xml><?xml version="1.0" encoding="utf-8"?>
<sst xmlns="http://schemas.openxmlformats.org/spreadsheetml/2006/main" count="517" uniqueCount="361">
  <si>
    <t xml:space="preserve">ORGANIGRAMME JURIDIQUE DE </t>
  </si>
  <si>
    <t>R</t>
  </si>
  <si>
    <t>V</t>
  </si>
  <si>
    <t>B</t>
  </si>
  <si>
    <t>BUSINESS PLAN 2018-2022</t>
  </si>
  <si>
    <t xml:space="preserve">Capital social </t>
  </si>
  <si>
    <t>Document imprimé le</t>
  </si>
  <si>
    <t>ACTIF</t>
  </si>
  <si>
    <t>PASSIF</t>
  </si>
  <si>
    <t>Frais d'établissement</t>
  </si>
  <si>
    <t>Capital</t>
  </si>
  <si>
    <t>Immo corporelles</t>
  </si>
  <si>
    <t>Prime d'émission</t>
  </si>
  <si>
    <t>Autres</t>
  </si>
  <si>
    <t>Actif immobilisé</t>
  </si>
  <si>
    <t>Résultat net</t>
  </si>
  <si>
    <t>Capitaux propres</t>
  </si>
  <si>
    <t>Créances clients</t>
  </si>
  <si>
    <t>Emprunts</t>
  </si>
  <si>
    <t>Autres créances</t>
  </si>
  <si>
    <t>Dettes fournisseurs</t>
  </si>
  <si>
    <t>Trésorerie</t>
  </si>
  <si>
    <t>Dettes fiscales et sociales</t>
  </si>
  <si>
    <t>Autres dettes</t>
  </si>
  <si>
    <t>Actif circulant</t>
  </si>
  <si>
    <t>Total dettes</t>
  </si>
  <si>
    <t>TOTAL ACTIF</t>
  </si>
  <si>
    <t>TOTAL PASSIF</t>
  </si>
  <si>
    <t>check</t>
  </si>
  <si>
    <t>COMPTE DE RESULTAT</t>
  </si>
  <si>
    <t>En €</t>
  </si>
  <si>
    <t>TOTAL 5 ans</t>
  </si>
  <si>
    <t>Check</t>
  </si>
  <si>
    <t>Chiffre d'affaires</t>
  </si>
  <si>
    <t>Marge brute</t>
  </si>
  <si>
    <t>Salaires chargés</t>
  </si>
  <si>
    <t>Subvention d'exploitation</t>
  </si>
  <si>
    <t>Honoraires</t>
  </si>
  <si>
    <t>Commission</t>
  </si>
  <si>
    <t>Prestations diverses</t>
  </si>
  <si>
    <t>Frais bancaires</t>
  </si>
  <si>
    <t>Communication</t>
  </si>
  <si>
    <t>Fournitures de bureaux</t>
  </si>
  <si>
    <t>Electricité</t>
  </si>
  <si>
    <t>Télécom. et frais postaux</t>
  </si>
  <si>
    <t>Assurance</t>
  </si>
  <si>
    <t>Loyers</t>
  </si>
  <si>
    <t>Déplacement, missions et réceptions</t>
  </si>
  <si>
    <t>Véhicules LLD</t>
  </si>
  <si>
    <t>Entretiens</t>
  </si>
  <si>
    <t>Autres charges externes</t>
  </si>
  <si>
    <t>Charges externes</t>
  </si>
  <si>
    <t>Impôts et taxes</t>
  </si>
  <si>
    <t>Dotations aux amortissements</t>
  </si>
  <si>
    <t>HYPOTHESES DE CHIFFRE D'AFFAIRES</t>
  </si>
  <si>
    <t>EBIT</t>
  </si>
  <si>
    <t>Prix unitaire</t>
  </si>
  <si>
    <t>En % du CA</t>
  </si>
  <si>
    <t>Produits financiers</t>
  </si>
  <si>
    <t>Taux de variation</t>
  </si>
  <si>
    <t>Charges financières</t>
  </si>
  <si>
    <t>Résultat financier</t>
  </si>
  <si>
    <t>Produit exceptionnel</t>
  </si>
  <si>
    <t>Charge exceptionnelle</t>
  </si>
  <si>
    <t>Résultat exceptionnel</t>
  </si>
  <si>
    <t>Résultat courant avant impôt</t>
  </si>
  <si>
    <t>Déficit reportable</t>
  </si>
  <si>
    <t>Déficit reportable intermédiaire</t>
  </si>
  <si>
    <t>Déficit reportable cumulé</t>
  </si>
  <si>
    <t>Crédit d'impôt</t>
  </si>
  <si>
    <t>Résultat imposable</t>
  </si>
  <si>
    <t>Impôt sur les sociétés</t>
  </si>
  <si>
    <t>Participation et intéressement</t>
  </si>
  <si>
    <t>Taux IS réel</t>
  </si>
  <si>
    <t>Taux IS minoré</t>
  </si>
  <si>
    <t>Taux d'IS réduit</t>
  </si>
  <si>
    <t xml:space="preserve">Taux IS </t>
  </si>
  <si>
    <t>Seuil</t>
  </si>
  <si>
    <t xml:space="preserve">Impôt ? </t>
  </si>
  <si>
    <t>Besoin en fonds de roulement</t>
  </si>
  <si>
    <t>IS Réduit</t>
  </si>
  <si>
    <t>IS 15 ?</t>
  </si>
  <si>
    <t>IS 15%</t>
  </si>
  <si>
    <t>Hyp. de de besoin de trésorerie minimum</t>
  </si>
  <si>
    <t>semaines de CA HT</t>
  </si>
  <si>
    <t>Besoin de trésorerie minimum</t>
  </si>
  <si>
    <t>RN &lt;38120</t>
  </si>
  <si>
    <t>Variation du BFR</t>
  </si>
  <si>
    <t>IS normal</t>
  </si>
  <si>
    <t>Taux d'impôts sur les sociétés (IS)</t>
  </si>
  <si>
    <t>Année</t>
  </si>
  <si>
    <t>Taux IS réduit</t>
  </si>
  <si>
    <t>Limite</t>
  </si>
  <si>
    <t>Taux d'IS</t>
  </si>
  <si>
    <t>Taux réduit</t>
  </si>
  <si>
    <t>VA</t>
  </si>
  <si>
    <t>Jusqu'à 75k€ de bénéfices, au-delà</t>
  </si>
  <si>
    <t>RN</t>
  </si>
  <si>
    <t>Jusqu'à 500K€ de bénéfices, au-delà</t>
  </si>
  <si>
    <t xml:space="preserve">Jusqu'à 500K€ de bénéfices, au-delà </t>
  </si>
  <si>
    <t>COPIER COLLER LE RN EN VALEUR DANS LA LIGNE 82 SI PLUS DE 50 SALARIES POUR LE CALCUL DE LA PARTICIPATION</t>
  </si>
  <si>
    <t>Check salaires</t>
  </si>
  <si>
    <t>HYPOTHESES D'INVESTISSEMENT</t>
  </si>
  <si>
    <t>Durée</t>
  </si>
  <si>
    <t>Investissements</t>
  </si>
  <si>
    <t xml:space="preserve">IT </t>
  </si>
  <si>
    <t>par nlles pers.</t>
  </si>
  <si>
    <t>Matériels</t>
  </si>
  <si>
    <t>Total investissements</t>
  </si>
  <si>
    <t>HYPOTHESES DE CHARGE</t>
  </si>
  <si>
    <t>Fournitures de bureau</t>
  </si>
  <si>
    <t>par salariés</t>
  </si>
  <si>
    <t>Anciennes DAP</t>
  </si>
  <si>
    <t>A CONTROLER</t>
  </si>
  <si>
    <t>Investissements 2018</t>
  </si>
  <si>
    <t>Investissements 2019</t>
  </si>
  <si>
    <t>Investissements 2020</t>
  </si>
  <si>
    <t>Investissements 2021</t>
  </si>
  <si>
    <t>Investissements 2022</t>
  </si>
  <si>
    <t>IT 2018</t>
  </si>
  <si>
    <t>IT 2019</t>
  </si>
  <si>
    <t>IT 2020</t>
  </si>
  <si>
    <t>IT 2021</t>
  </si>
  <si>
    <t>IT 2022</t>
  </si>
  <si>
    <t>Matériels 2018</t>
  </si>
  <si>
    <t>Matériels 2019</t>
  </si>
  <si>
    <t>Matériels 2020</t>
  </si>
  <si>
    <t>Matériels 2021</t>
  </si>
  <si>
    <t>Matériels 2022</t>
  </si>
  <si>
    <t>Total DAP</t>
  </si>
  <si>
    <t>Hyp : on finance une partie des invest. à hauteur de :</t>
  </si>
  <si>
    <t>Montant emprunt</t>
  </si>
  <si>
    <t>Hypothèse :</t>
  </si>
  <si>
    <t>Maturité</t>
  </si>
  <si>
    <t xml:space="preserve">Le matériel et l'IT sont finançables par emprunt, </t>
  </si>
  <si>
    <t>Taux d'intérêt</t>
  </si>
  <si>
    <t>le reste =&gt; equity</t>
  </si>
  <si>
    <t>Emprunt 2018</t>
  </si>
  <si>
    <t>Durée année</t>
  </si>
  <si>
    <t>Tx avec ass.</t>
  </si>
  <si>
    <t>Intérets</t>
  </si>
  <si>
    <t>K amorti</t>
  </si>
  <si>
    <t>K restant</t>
  </si>
  <si>
    <t>TOTAL</t>
  </si>
  <si>
    <t>Emprunt 2019</t>
  </si>
  <si>
    <t xml:space="preserve">emprunt </t>
  </si>
  <si>
    <t>RESSOURCES HUMAINES</t>
  </si>
  <si>
    <t>Emprunt 2020</t>
  </si>
  <si>
    <t>emprunt</t>
  </si>
  <si>
    <t>En k€</t>
  </si>
  <si>
    <t>ETP</t>
  </si>
  <si>
    <t>salaires 
unitaire
(K/e)</t>
  </si>
  <si>
    <t>Total salaires(K/e)</t>
  </si>
  <si>
    <t>Total salaires
(K/e)</t>
  </si>
  <si>
    <t>Président</t>
  </si>
  <si>
    <t>DG</t>
  </si>
  <si>
    <t>Dir. Commercial</t>
  </si>
  <si>
    <t>CTO</t>
  </si>
  <si>
    <t>DAF</t>
  </si>
  <si>
    <t>Contrôleur de gestion</t>
  </si>
  <si>
    <t>Secretariat</t>
  </si>
  <si>
    <t>Développeur</t>
  </si>
  <si>
    <t>Community Manager</t>
  </si>
  <si>
    <t>Emprunt 2021</t>
  </si>
  <si>
    <t>Web Marketing</t>
  </si>
  <si>
    <t>Ingénieur développeur</t>
  </si>
  <si>
    <t>UX</t>
  </si>
  <si>
    <t>Graphiste</t>
  </si>
  <si>
    <t>Adm Web dev</t>
  </si>
  <si>
    <t>Manager commerciaux</t>
  </si>
  <si>
    <t>Commerciaux</t>
  </si>
  <si>
    <t>Stagiaires - Juriste</t>
  </si>
  <si>
    <t>Stagiaires - Commerciaux</t>
  </si>
  <si>
    <t>xx</t>
  </si>
  <si>
    <t>Emprunt 2022</t>
  </si>
  <si>
    <t>Impacts P&amp;L et tréso</t>
  </si>
  <si>
    <t>Intérêts anciens</t>
  </si>
  <si>
    <t>Activité 5</t>
  </si>
  <si>
    <t>Intérêts 2018</t>
  </si>
  <si>
    <t>Intérêts 2019</t>
  </si>
  <si>
    <t>Intérêts 2020</t>
  </si>
  <si>
    <t>Intérêts 2021</t>
  </si>
  <si>
    <t>Intérêts 2022</t>
  </si>
  <si>
    <t>Total actvité 5</t>
  </si>
  <si>
    <t>Intérêts</t>
  </si>
  <si>
    <t>Remboursement capital ancien</t>
  </si>
  <si>
    <t>Total</t>
  </si>
  <si>
    <t>Remboursement capital 2018</t>
  </si>
  <si>
    <t>Remboursement capital 2019</t>
  </si>
  <si>
    <t>Nota :</t>
  </si>
  <si>
    <t>Remboursement capital 2020</t>
  </si>
  <si>
    <t>Salariés</t>
  </si>
  <si>
    <t>Remboursement capital 2021</t>
  </si>
  <si>
    <t>Nvx salariés</t>
  </si>
  <si>
    <t>Remboursement capital 2022</t>
  </si>
  <si>
    <t>Remboursement capital</t>
  </si>
  <si>
    <t>Subvention</t>
  </si>
  <si>
    <t>Communication RP</t>
  </si>
  <si>
    <t>Check EBIT</t>
  </si>
  <si>
    <t>Check RN</t>
  </si>
  <si>
    <t>TRESORERIE</t>
  </si>
  <si>
    <t>Retraitement DAP</t>
  </si>
  <si>
    <t>Nouveaux emprunts</t>
  </si>
  <si>
    <t>Augmentation de capital</t>
  </si>
  <si>
    <t>Apport compte courant associés</t>
  </si>
  <si>
    <t>Ressources</t>
  </si>
  <si>
    <t>(-) Variation de BFR</t>
  </si>
  <si>
    <t>Remboursement emprunts anciens</t>
  </si>
  <si>
    <t>Remboursement nouveaux emprunts</t>
  </si>
  <si>
    <t>Remboursement compte courant associés</t>
  </si>
  <si>
    <t>Dividendes</t>
  </si>
  <si>
    <t>Emplois</t>
  </si>
  <si>
    <t>Variation de trésorerie</t>
  </si>
  <si>
    <t>TABLE DE CAPITALISATION</t>
  </si>
  <si>
    <t>Valeur nominale (€)</t>
  </si>
  <si>
    <t>Actionnaires</t>
  </si>
  <si>
    <t>Investissement initial (€)</t>
  </si>
  <si>
    <t># actions (arrondi)</t>
  </si>
  <si>
    <t>Investissement final (€)</t>
  </si>
  <si>
    <t>[Nom Fondateur 5]</t>
  </si>
  <si>
    <t>[Nom Fondateur 6]</t>
  </si>
  <si>
    <t>Actions ordinaires</t>
  </si>
  <si>
    <t>Total NFD</t>
  </si>
  <si>
    <t>% NFD</t>
  </si>
  <si>
    <t>Total associés</t>
  </si>
  <si>
    <t>Accès au capital pour les salariés</t>
  </si>
  <si>
    <t># titres</t>
  </si>
  <si>
    <t>Total adopté par les associés</t>
  </si>
  <si>
    <t>[Nom Salarié 1]</t>
  </si>
  <si>
    <t>[Nom Salarié 2]</t>
  </si>
  <si>
    <r>
      <t>Nota</t>
    </r>
    <r>
      <rPr>
        <i/>
        <sz val="11"/>
        <color rgb="FF000000"/>
        <rFont val="Calibri Light"/>
        <family val="2"/>
      </rPr>
      <t xml:space="preserve"> :</t>
    </r>
  </si>
  <si>
    <t>[Nom Salarié 3]</t>
  </si>
  <si>
    <t>FD</t>
  </si>
  <si>
    <t>Fully Diluted</t>
  </si>
  <si>
    <t>Solde</t>
  </si>
  <si>
    <t>NFD</t>
  </si>
  <si>
    <t>Non Fully Diluted</t>
  </si>
  <si>
    <t>BSPCE</t>
  </si>
  <si>
    <t>Total FD</t>
  </si>
  <si>
    <t>% FD</t>
  </si>
  <si>
    <t>Total pool de titres donnant accès au capital attribués</t>
  </si>
  <si>
    <t>Total pool restant à attribuer</t>
  </si>
  <si>
    <t>Après levée de fonds</t>
  </si>
  <si>
    <t>Valorisation pre-money (€)</t>
  </si>
  <si>
    <t>Prix par action (€)</t>
  </si>
  <si>
    <t>[Nom Investisseur 1]</t>
  </si>
  <si>
    <t>[Nom Investisseur 2]</t>
  </si>
  <si>
    <t>[Nom Investisseur 3]</t>
  </si>
  <si>
    <t>[Nom Investisseur 4]</t>
  </si>
  <si>
    <t>Situation à l'issue de la levée de fonds</t>
  </si>
  <si>
    <t>Actions A</t>
  </si>
  <si>
    <t>Nouveau pool de titres donnant accès au capital</t>
  </si>
  <si>
    <r>
      <rPr>
        <i/>
        <u/>
        <sz val="10"/>
        <color rgb="FF000000"/>
        <rFont val="Calibri Light"/>
        <family val="2"/>
      </rPr>
      <t>Nota</t>
    </r>
    <r>
      <rPr>
        <i/>
        <sz val="10"/>
        <color rgb="FF000000"/>
        <rFont val="Calibri Light"/>
        <family val="2"/>
      </rPr>
      <t xml:space="preserve"> : Dans le cadre de la levée de fonds, le précédent pool de titres (i.e. les titres non attribués) sera très certainement annulé et remplacé par un nouveau pool (qui devrait inclure le nombre de titres non attribués)</t>
    </r>
  </si>
  <si>
    <t>Investissement financier (€)</t>
  </si>
  <si>
    <t>Structure Initiale</t>
  </si>
  <si>
    <t>Tour 1</t>
  </si>
  <si>
    <t>Tour 2</t>
  </si>
  <si>
    <t>Création</t>
  </si>
  <si>
    <t xml:space="preserve">Nb new actions </t>
  </si>
  <si>
    <t>%</t>
  </si>
  <si>
    <t>Nb new actions</t>
  </si>
  <si>
    <t>Total actions</t>
  </si>
  <si>
    <t>% new actions</t>
  </si>
  <si>
    <t>Nb total actions</t>
  </si>
  <si>
    <t>Total BSPCE</t>
  </si>
  <si>
    <t># total actions + BSPCE</t>
  </si>
  <si>
    <t>Masse salariale</t>
  </si>
  <si>
    <t>Business angel 1</t>
  </si>
  <si>
    <t>Business angel 2</t>
  </si>
  <si>
    <t>Business angel 3</t>
  </si>
  <si>
    <t>VC 1</t>
  </si>
  <si>
    <t>VC 2</t>
  </si>
  <si>
    <t>VC 3</t>
  </si>
  <si>
    <t>Salarié 0</t>
  </si>
  <si>
    <t>Salarié 1</t>
  </si>
  <si>
    <t>Salarié 2</t>
  </si>
  <si>
    <t>Salarié 3</t>
  </si>
  <si>
    <t>Nominal</t>
  </si>
  <si>
    <t>Prix Action</t>
  </si>
  <si>
    <t>Valo pré-money</t>
  </si>
  <si>
    <t>Valo post-money</t>
  </si>
  <si>
    <t>Copier l'arrondi en E15</t>
  </si>
  <si>
    <t>Copier l'arrondi en E16</t>
  </si>
  <si>
    <t>Plan de BSPCE</t>
  </si>
  <si>
    <t>% capital</t>
  </si>
  <si>
    <t>Nb actions</t>
  </si>
  <si>
    <t>BSPCE Associé 1</t>
  </si>
  <si>
    <t>BSPCE Associé 2</t>
  </si>
  <si>
    <t>BSPCE Associé 3</t>
  </si>
  <si>
    <t>BSPCE Salarié 1</t>
  </si>
  <si>
    <t>BSPCE Salarié 2</t>
  </si>
  <si>
    <t>BSPCE Salarié 3</t>
  </si>
  <si>
    <t>IMPOTS ET TAXES</t>
  </si>
  <si>
    <t>Taxe d'apprentissage</t>
  </si>
  <si>
    <t>Participation à la formation continue</t>
  </si>
  <si>
    <t>Effort de construction</t>
  </si>
  <si>
    <t>Contribution sociale de solidarité des sociétés</t>
  </si>
  <si>
    <t>Contribution économique du territoire / Cotisation foncière des entreprises</t>
  </si>
  <si>
    <t>Contribution économique du territoire / Cotisation sur la valeur ajoutée des entreprises</t>
  </si>
  <si>
    <t>Total impôts et taxes</t>
  </si>
  <si>
    <t>Nombre de salariés</t>
  </si>
  <si>
    <t>Valeur ajoutée</t>
  </si>
  <si>
    <t>Nota :
Les impôts et taxes sont calculés automatiquement sur la base des informations saisies. Elles correspondent aux principaux impôts et taxes et sont données à titre indicatif sur la base de la Loi de Finance connue au jour de la réalisation.
Elles ne représentent pas l'exhaustivité des impots et taxes existantes et ne garantissent pas un calcul exact pour les impôts et taxes cités. La CFE est calculée sur un taux moyen de 27,26%, en prenant en compte des dégrèvements possibles et un montant minimal à payer.</t>
  </si>
  <si>
    <t>GRAPH - EVOLUTION DU CA ET DE L'EBIT</t>
  </si>
  <si>
    <t>GRAPH - EVOLUTION DU CA PAR PAYS</t>
  </si>
  <si>
    <t>GRAPH - POIDS DES ACTIVITES SUR LE CA A 5 ANS</t>
  </si>
  <si>
    <t>Nom</t>
  </si>
  <si>
    <t>A</t>
  </si>
  <si>
    <t>C</t>
  </si>
  <si>
    <t>D</t>
  </si>
  <si>
    <t>BILAN 31/12/N-1</t>
  </si>
  <si>
    <t>Produit B</t>
  </si>
  <si>
    <t>Produit A</t>
  </si>
  <si>
    <r>
      <t>Cadeaux à la clientèle</t>
    </r>
    <r>
      <rPr>
        <sz val="10"/>
        <color rgb="FF000000"/>
        <rFont val="Calibri"/>
        <family val="2"/>
      </rPr>
      <t xml:space="preserve"> </t>
    </r>
  </si>
  <si>
    <t>Associé 1</t>
  </si>
  <si>
    <t>Associé 2</t>
  </si>
  <si>
    <t>Associé 3</t>
  </si>
  <si>
    <t>VC 4</t>
  </si>
  <si>
    <t>S</t>
  </si>
  <si>
    <t>N</t>
  </si>
  <si>
    <t>Trésorerie de départ au 31/12/N-1</t>
  </si>
  <si>
    <t>emprunt existant</t>
  </si>
  <si>
    <t>Total activité A</t>
  </si>
  <si>
    <t>Total activité B</t>
  </si>
  <si>
    <t>Total activité …</t>
  </si>
  <si>
    <t>Volume</t>
  </si>
  <si>
    <t>Utilisateurs (nb)</t>
  </si>
  <si>
    <t>Taux de transformation</t>
  </si>
  <si>
    <t>Volume d'affaires</t>
  </si>
  <si>
    <t>commission</t>
  </si>
  <si>
    <t>Clients actuels</t>
  </si>
  <si>
    <t>Clients nouveaux</t>
  </si>
  <si>
    <t>Revenus récurrents</t>
  </si>
  <si>
    <t>Taux d'attrition</t>
  </si>
  <si>
    <t>Panier moyen</t>
  </si>
  <si>
    <t>CA / produit</t>
  </si>
  <si>
    <t>CA / canal de distribution</t>
  </si>
  <si>
    <t xml:space="preserve">Canal 1 </t>
  </si>
  <si>
    <t>Canal 2</t>
  </si>
  <si>
    <t>CA / pays</t>
  </si>
  <si>
    <t>Pays A</t>
  </si>
  <si>
    <t>Pays B</t>
  </si>
  <si>
    <t>HYPOTHESES DE MARGE</t>
  </si>
  <si>
    <t>Salaires brut</t>
  </si>
  <si>
    <t>Charges sociales</t>
  </si>
  <si>
    <t>Coûts directs (variables)</t>
  </si>
  <si>
    <t>Commissions</t>
  </si>
  <si>
    <t>CAC</t>
  </si>
  <si>
    <t>Transport</t>
  </si>
  <si>
    <t>…</t>
  </si>
  <si>
    <t>Par produit</t>
  </si>
  <si>
    <t>Par pays</t>
  </si>
  <si>
    <t>par canal…</t>
  </si>
  <si>
    <t>Activité A</t>
  </si>
  <si>
    <t>Activité B</t>
  </si>
  <si>
    <t>Activité…</t>
  </si>
  <si>
    <t>Activité …</t>
  </si>
  <si>
    <t xml:space="preserve">Les salaires sont brut. </t>
  </si>
  <si>
    <t>Réserves / Report à nv</t>
  </si>
  <si>
    <t>Emprunt ancien</t>
  </si>
  <si>
    <t>coef</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</si>
</sst>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0\ &quot;€&quot;"/>
    <numFmt numFmtId="165" formatCode="_-* #,##0\ _€_-;\-* #,##0\ _€_-;_-* &quot;-&quot;\ _€_-;_-@"/>
    <numFmt numFmtId="166" formatCode="_-* #,##0.0\ _€_-;\-* #,##0.0\ _€_-;_-* &quot;-&quot;\ _€_-;_-@"/>
    <numFmt numFmtId="167" formatCode="_-* #,##0.0\ _€_-;\-* #,##0.0\ _€_-;_-* &quot;-&quot;?\ _€_-;_-@"/>
    <numFmt numFmtId="168" formatCode="#,##0.00\ [$€-1]"/>
    <numFmt numFmtId="169" formatCode="0.0%"/>
    <numFmt numFmtId="170" formatCode="#,##0.0"/>
    <numFmt numFmtId="171" formatCode="#,##0.00\ &quot;€&quot;"/>
    <numFmt numFmtId="172" formatCode="_-* #,##0\ _€_-;\-* #,##0\ _€_-;_-* &quot;-&quot;??\ _€_-;_-@"/>
    <numFmt numFmtId="173" formatCode="_-* #,##0.0\ _€_-;\-* #,##0.0\ _€_-;_-* &quot;-&quot;??\ _€_-;_-@"/>
    <numFmt numFmtId="174" formatCode="_-* #,##0.00\ &quot;€&quot;_-;\-* #,##0.00\ &quot;€&quot;_-;_-* &quot;-&quot;??\ &quot;€&quot;_-;_-@"/>
    <numFmt numFmtId="175" formatCode="_-* #,##0.0\ &quot;€&quot;_-;\-* #,##0.0\ &quot;€&quot;_-;_-* &quot;-&quot;??\ &quot;€&quot;_-;_-@"/>
    <numFmt numFmtId="176" formatCode="_-* #,##0\ &quot;€&quot;_-;\-* #,##0\ &quot;€&quot;_-;_-* &quot;-&quot;??\ &quot;€&quot;_-;_-@"/>
    <numFmt numFmtId="177" formatCode="_-* #,##0.00\ _€_-;\-* #,##0.00\ _€_-;_-* &quot;-&quot;??\ _€_-;_-@"/>
    <numFmt numFmtId="178" formatCode="#,##0_ ;\-#,##0\ "/>
  </numFmts>
  <fonts count="62" x14ac:knownFonts="1">
    <font>
      <sz val="10"/>
      <color rgb="FF000000"/>
      <name val="Arial"/>
    </font>
    <font>
      <sz val="11"/>
      <color rgb="FF3A3838"/>
      <name val="Calibri"/>
      <family val="2"/>
    </font>
    <font>
      <sz val="10"/>
      <color rgb="FF000000"/>
      <name val="Calibri"/>
      <family val="2"/>
    </font>
    <font>
      <b/>
      <sz val="10"/>
      <color rgb="FF3A3838"/>
      <name val="Calibri"/>
      <family val="2"/>
    </font>
    <font>
      <b/>
      <sz val="10"/>
      <color rgb="FF000000"/>
      <name val="Arial"/>
      <family val="2"/>
    </font>
    <font>
      <sz val="10"/>
      <name val="Arial"/>
      <family val="2"/>
    </font>
    <font>
      <sz val="22"/>
      <color rgb="FF3A3838"/>
      <name val="Calibri"/>
      <family val="2"/>
    </font>
    <font>
      <sz val="10"/>
      <name val="Calibri"/>
      <family val="2"/>
    </font>
    <font>
      <i/>
      <sz val="8"/>
      <color rgb="FF757070"/>
      <name val="Calibri"/>
      <family val="2"/>
    </font>
    <font>
      <b/>
      <sz val="10"/>
      <color rgb="FFFFFFFF"/>
      <name val="Calibri"/>
      <family val="2"/>
    </font>
    <font>
      <sz val="10"/>
      <color rgb="FFFFFFFF"/>
      <name val="Calibri"/>
      <family val="2"/>
    </font>
    <font>
      <b/>
      <sz val="11"/>
      <name val="Calibri"/>
      <family val="2"/>
    </font>
    <font>
      <sz val="11"/>
      <name val="Calibri"/>
      <family val="2"/>
    </font>
    <font>
      <i/>
      <sz val="10"/>
      <color rgb="FF000000"/>
      <name val="Calibri"/>
      <family val="2"/>
    </font>
    <font>
      <i/>
      <sz val="10"/>
      <color rgb="FFC00000"/>
      <name val="Calibri"/>
      <family val="2"/>
    </font>
    <font>
      <b/>
      <sz val="10"/>
      <color rgb="FFFF0000"/>
      <name val="Calibri"/>
      <family val="2"/>
    </font>
    <font>
      <b/>
      <sz val="10"/>
      <color rgb="FF334A5F"/>
      <name val="Calibri"/>
      <family val="2"/>
    </font>
    <font>
      <b/>
      <sz val="11"/>
      <color rgb="FF545454"/>
      <name val="Calibri"/>
      <family val="2"/>
    </font>
    <font>
      <sz val="11"/>
      <color rgb="FF000000"/>
      <name val="Calibri"/>
      <family val="2"/>
    </font>
    <font>
      <b/>
      <sz val="10"/>
      <color rgb="FF000000"/>
      <name val="Calibri"/>
      <family val="2"/>
    </font>
    <font>
      <sz val="10"/>
      <color rgb="FFC00000"/>
      <name val="Calibri"/>
      <family val="2"/>
    </font>
    <font>
      <i/>
      <sz val="10"/>
      <name val="Calibri"/>
      <family val="2"/>
    </font>
    <font>
      <b/>
      <sz val="11"/>
      <color rgb="FF000000"/>
      <name val="Calibri"/>
      <family val="2"/>
    </font>
    <font>
      <b/>
      <i/>
      <sz val="10"/>
      <color rgb="FF000000"/>
      <name val="Calibri"/>
      <family val="2"/>
    </font>
    <font>
      <b/>
      <sz val="10"/>
      <name val="Calibri"/>
      <family val="2"/>
    </font>
    <font>
      <sz val="11"/>
      <color rgb="FF292D78"/>
      <name val="Calibri"/>
      <family val="2"/>
    </font>
    <font>
      <i/>
      <sz val="11"/>
      <color rgb="FFC00000"/>
      <name val="Calibri"/>
      <family val="2"/>
    </font>
    <font>
      <b/>
      <i/>
      <sz val="10"/>
      <color rgb="FFFF0000"/>
      <name val="Calibri"/>
      <family val="2"/>
    </font>
    <font>
      <sz val="10"/>
      <color rgb="FF3A3838"/>
      <name val="Calibri"/>
      <family val="2"/>
    </font>
    <font>
      <b/>
      <i/>
      <sz val="9"/>
      <color rgb="FFC00000"/>
      <name val="Calibri"/>
      <family val="2"/>
    </font>
    <font>
      <i/>
      <u/>
      <sz val="10"/>
      <color rgb="FF000000"/>
      <name val="Calibri"/>
      <family val="2"/>
    </font>
    <font>
      <b/>
      <sz val="10"/>
      <color rgb="FFFF0000"/>
      <name val="Arial"/>
      <family val="2"/>
    </font>
    <font>
      <b/>
      <i/>
      <sz val="11"/>
      <color rgb="FFC00000"/>
      <name val="Calibri"/>
      <family val="2"/>
    </font>
    <font>
      <sz val="11"/>
      <color rgb="FFC00000"/>
      <name val="Calibri"/>
      <family val="2"/>
    </font>
    <font>
      <sz val="11"/>
      <color rgb="FFA5A5A5"/>
      <name val="Calibri"/>
      <family val="2"/>
    </font>
    <font>
      <sz val="10"/>
      <color rgb="FFA5A5A5"/>
      <name val="Calibri"/>
      <family val="2"/>
    </font>
    <font>
      <b/>
      <sz val="11"/>
      <color rgb="FFA5A5A5"/>
      <name val="Calibri"/>
      <family val="2"/>
    </font>
    <font>
      <b/>
      <sz val="12"/>
      <color rgb="FF000000"/>
      <name val="Calibri"/>
      <family val="2"/>
    </font>
    <font>
      <i/>
      <u/>
      <sz val="11"/>
      <color rgb="FF000000"/>
      <name val="Calibri"/>
      <family val="2"/>
    </font>
    <font>
      <i/>
      <sz val="11"/>
      <color rgb="FF000000"/>
      <name val="Calibri"/>
      <family val="2"/>
    </font>
    <font>
      <b/>
      <sz val="11"/>
      <color rgb="FFFFFFFF"/>
      <name val="Calibri"/>
      <family val="2"/>
    </font>
    <font>
      <b/>
      <sz val="14"/>
      <color rgb="FF000000"/>
      <name val="Calibri"/>
      <family val="2"/>
    </font>
    <font>
      <b/>
      <u/>
      <sz val="11"/>
      <color rgb="FF3A3838"/>
      <name val="Calibri"/>
      <family val="2"/>
    </font>
    <font>
      <b/>
      <sz val="11"/>
      <color rgb="FF3A3838"/>
      <name val="Calibri"/>
      <family val="2"/>
    </font>
    <font>
      <b/>
      <u/>
      <sz val="11"/>
      <color rgb="FF3A3838"/>
      <name val="Calibri"/>
      <family val="2"/>
    </font>
    <font>
      <sz val="12"/>
      <color rgb="FF000000"/>
      <name val="Calibri"/>
      <family val="2"/>
    </font>
    <font>
      <sz val="11"/>
      <color rgb="FF4472C4"/>
      <name val="Calibri"/>
      <family val="2"/>
    </font>
    <font>
      <b/>
      <sz val="12"/>
      <color rgb="FF4472C4"/>
      <name val="Calibri"/>
      <family val="2"/>
    </font>
    <font>
      <b/>
      <sz val="12"/>
      <name val="Calibri"/>
      <family val="2"/>
    </font>
    <font>
      <i/>
      <sz val="11"/>
      <color rgb="FF757070"/>
      <name val="Calibri"/>
      <family val="2"/>
    </font>
    <font>
      <b/>
      <sz val="12"/>
      <color rgb="FFFFFFFF"/>
      <name val="Calibri"/>
      <family val="2"/>
    </font>
    <font>
      <i/>
      <sz val="11"/>
      <name val="Calibri"/>
      <family val="2"/>
    </font>
    <font>
      <i/>
      <sz val="11"/>
      <color rgb="FF000000"/>
      <name val="Calibri Light"/>
      <family val="2"/>
    </font>
    <font>
      <i/>
      <u/>
      <sz val="10"/>
      <color rgb="FF000000"/>
      <name val="Calibri Light"/>
      <family val="2"/>
    </font>
    <font>
      <i/>
      <sz val="10"/>
      <color rgb="FF000000"/>
      <name val="Calibri Light"/>
      <family val="2"/>
    </font>
    <font>
      <b/>
      <sz val="10"/>
      <color rgb="FFC00000"/>
      <name val="Calibri"/>
      <family val="2"/>
    </font>
    <font>
      <sz val="10"/>
      <color rgb="FF000000"/>
      <name val="Calibri"/>
      <family val="2"/>
    </font>
    <font>
      <sz val="10"/>
      <color rgb="FF000000"/>
      <name val="Arial"/>
      <family val="2"/>
    </font>
    <font>
      <b/>
      <sz val="10"/>
      <color rgb="FF000000"/>
      <name val="Calibri"/>
      <family val="2"/>
    </font>
    <font>
      <i/>
      <u/>
      <sz val="10"/>
      <color theme="1" tint="0.34998626667073579"/>
      <name val="Calibri"/>
      <family val="2"/>
    </font>
    <font>
      <i/>
      <sz val="10"/>
      <color theme="1" tint="0.34998626667073579"/>
      <name val="Calibri"/>
      <family val="2"/>
    </font>
    <font>
      <sz val="9"/>
      <color indexed="81"/>
      <name val="Tahoma"/>
      <family val="2"/>
    </font>
  </fonts>
  <fills count="21">
    <fill>
      <patternFill patternType="none"/>
    </fill>
    <fill>
      <patternFill patternType="gray125"/>
    </fill>
    <fill>
      <patternFill patternType="solid">
        <fgColor rgb="FFFFFFFF"/>
        <bgColor rgb="FFFFFFFF"/>
      </patternFill>
    </fill>
    <fill>
      <patternFill patternType="solid">
        <fgColor rgb="FF595959"/>
        <bgColor rgb="FF595959"/>
      </patternFill>
    </fill>
    <fill>
      <patternFill patternType="solid">
        <fgColor rgb="FFD8D8D8"/>
        <bgColor rgb="FFD8D8D8"/>
      </patternFill>
    </fill>
    <fill>
      <patternFill patternType="solid">
        <fgColor rgb="FF757070"/>
        <bgColor rgb="FF757070"/>
      </patternFill>
    </fill>
    <fill>
      <patternFill patternType="solid">
        <fgColor rgb="FFFFFF99"/>
        <bgColor rgb="FFFFFF99"/>
      </patternFill>
    </fill>
    <fill>
      <patternFill patternType="solid">
        <fgColor rgb="FFDBE5F1"/>
        <bgColor rgb="FFDBE5F1"/>
      </patternFill>
    </fill>
    <fill>
      <patternFill patternType="solid">
        <fgColor rgb="FFE7E6E6"/>
        <bgColor rgb="FFE7E6E6"/>
      </patternFill>
    </fill>
    <fill>
      <patternFill patternType="solid">
        <fgColor rgb="FFFBE4D5"/>
        <bgColor rgb="FFFBE4D5"/>
      </patternFill>
    </fill>
    <fill>
      <patternFill patternType="solid">
        <fgColor rgb="FFF4B083"/>
        <bgColor rgb="FFF4B083"/>
      </patternFill>
    </fill>
    <fill>
      <patternFill patternType="solid">
        <fgColor rgb="FFD0CECE"/>
        <bgColor rgb="FFD0CECE"/>
      </patternFill>
    </fill>
    <fill>
      <patternFill patternType="solid">
        <fgColor rgb="FFEFEFEF"/>
        <bgColor rgb="FFEFEFEF"/>
      </patternFill>
    </fill>
    <fill>
      <patternFill patternType="solid">
        <fgColor rgb="FFF2F2F2"/>
        <bgColor rgb="FFF2F2F2"/>
      </patternFill>
    </fill>
    <fill>
      <patternFill patternType="solid">
        <fgColor theme="2" tint="-0.249977111117893"/>
        <bgColor rgb="FFE8A747"/>
      </patternFill>
    </fill>
    <fill>
      <patternFill patternType="solid">
        <fgColor theme="2" tint="-0.249977111117893"/>
        <bgColor rgb="FFC69038"/>
      </patternFill>
    </fill>
    <fill>
      <patternFill patternType="solid">
        <fgColor theme="2" tint="-0.249977111117893"/>
        <bgColor rgb="FFDDDDDD"/>
      </patternFill>
    </fill>
    <fill>
      <patternFill patternType="solid">
        <fgColor theme="2" tint="-0.249977111117893"/>
        <bgColor rgb="FFBFBFBF"/>
      </patternFill>
    </fill>
    <fill>
      <patternFill patternType="solid">
        <fgColor theme="2" tint="-0.249977111117893"/>
        <bgColor indexed="64"/>
      </patternFill>
    </fill>
    <fill>
      <patternFill patternType="solid">
        <fgColor rgb="FFFFFF99"/>
        <bgColor rgb="FFFFFFFF"/>
      </patternFill>
    </fill>
    <fill>
      <patternFill patternType="solid">
        <fgColor rgb="FFFFFF99"/>
        <bgColor indexed="64"/>
      </patternFill>
    </fill>
  </fills>
  <borders count="29">
    <border>
      <left/>
      <right/>
      <top/>
      <bottom/>
      <diagonal/>
    </border>
    <border>
      <left/>
      <right/>
      <top/>
      <bottom/>
      <diagonal/>
    </border>
    <border>
      <left/>
      <right/>
      <top/>
      <bottom/>
      <diagonal/>
    </border>
    <border>
      <left/>
      <right/>
      <top/>
      <bottom/>
      <diagonal/>
    </border>
    <border>
      <left style="medium">
        <color rgb="FF757070"/>
      </left>
      <right/>
      <top style="medium">
        <color rgb="FF757070"/>
      </top>
      <bottom/>
      <diagonal/>
    </border>
    <border>
      <left/>
      <right/>
      <top style="medium">
        <color rgb="FF757070"/>
      </top>
      <bottom/>
      <diagonal/>
    </border>
    <border>
      <left/>
      <right style="medium">
        <color rgb="FF757070"/>
      </right>
      <top style="medium">
        <color rgb="FF757070"/>
      </top>
      <bottom/>
      <diagonal/>
    </border>
    <border>
      <left style="medium">
        <color rgb="FF757070"/>
      </left>
      <right/>
      <top/>
      <bottom/>
      <diagonal/>
    </border>
    <border>
      <left/>
      <right style="medium">
        <color rgb="FF757070"/>
      </right>
      <top/>
      <bottom/>
      <diagonal/>
    </border>
    <border>
      <left style="medium">
        <color rgb="FF757070"/>
      </left>
      <right/>
      <top/>
      <bottom style="medium">
        <color rgb="FF757070"/>
      </bottom>
      <diagonal/>
    </border>
    <border>
      <left/>
      <right/>
      <top/>
      <bottom style="medium">
        <color rgb="FF757070"/>
      </bottom>
      <diagonal/>
    </border>
    <border>
      <left/>
      <right style="medium">
        <color rgb="FF757070"/>
      </right>
      <top/>
      <bottom style="medium">
        <color rgb="FF757070"/>
      </bottom>
      <diagonal/>
    </border>
    <border>
      <left/>
      <right/>
      <top/>
      <bottom style="thin">
        <color rgb="FF000000"/>
      </bottom>
      <diagonal/>
    </border>
    <border>
      <left/>
      <right/>
      <top/>
      <bottom style="thin">
        <color rgb="FF000000"/>
      </bottom>
      <diagonal/>
    </border>
    <border>
      <left style="thin">
        <color rgb="FFFFFFFF"/>
      </left>
      <right style="thin">
        <color rgb="FFFFFFFF"/>
      </right>
      <top style="thin">
        <color rgb="FFFFFFFF"/>
      </top>
      <bottom style="thin">
        <color rgb="FFFFFFFF"/>
      </bottom>
      <diagonal/>
    </border>
    <border>
      <left/>
      <right/>
      <top style="thin">
        <color rgb="FF000000"/>
      </top>
      <bottom/>
      <diagonal/>
    </border>
    <border>
      <left/>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AEABAB"/>
      </left>
      <right style="thin">
        <color rgb="FFAEABAB"/>
      </right>
      <top style="thin">
        <color rgb="FFAEABAB"/>
      </top>
      <bottom/>
      <diagonal/>
    </border>
    <border>
      <left style="thin">
        <color rgb="FFAEABAB"/>
      </left>
      <right style="thin">
        <color rgb="FFAEABAB"/>
      </right>
      <top/>
      <bottom style="thin">
        <color rgb="FFAEABAB"/>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418">
    <xf numFmtId="0" fontId="0" fillId="0" borderId="0" xfId="0" applyFont="1" applyAlignment="1"/>
    <xf numFmtId="0" fontId="1" fillId="0" borderId="0" xfId="0" applyFont="1"/>
    <xf numFmtId="0" fontId="0" fillId="0" borderId="0" xfId="0" applyFont="1" applyAlignment="1">
      <alignment horizontal="right"/>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right"/>
    </xf>
    <xf numFmtId="9" fontId="2" fillId="0" borderId="0" xfId="0" applyNumberFormat="1" applyFont="1" applyAlignment="1">
      <alignment horizontal="center" vertical="top"/>
    </xf>
    <xf numFmtId="0" fontId="2" fillId="0" borderId="0" xfId="0" applyFont="1" applyAlignment="1">
      <alignment horizontal="center" vertical="top"/>
    </xf>
    <xf numFmtId="9" fontId="2" fillId="0" borderId="0" xfId="0" applyNumberFormat="1" applyFont="1" applyAlignment="1">
      <alignment horizontal="right" vertical="top"/>
    </xf>
    <xf numFmtId="9" fontId="2" fillId="0" borderId="0" xfId="0" applyNumberFormat="1" applyFont="1" applyAlignment="1">
      <alignment horizontal="left" vertical="top"/>
    </xf>
    <xf numFmtId="10" fontId="2" fillId="0" borderId="0" xfId="0" applyNumberFormat="1" applyFont="1" applyAlignment="1">
      <alignment horizontal="left" vertical="top"/>
    </xf>
    <xf numFmtId="0" fontId="2" fillId="2" borderId="1" xfId="0" applyFont="1" applyFill="1" applyBorder="1" applyAlignment="1">
      <alignment horizontal="center" vertical="center"/>
    </xf>
    <xf numFmtId="9" fontId="2" fillId="0" borderId="0" xfId="0" applyNumberFormat="1" applyFont="1" applyAlignment="1">
      <alignment horizontal="left" vertical="center"/>
    </xf>
    <xf numFmtId="9" fontId="2" fillId="0" borderId="0" xfId="0" applyNumberFormat="1" applyFont="1" applyAlignment="1">
      <alignment horizontal="center" vertical="center"/>
    </xf>
    <xf numFmtId="0" fontId="8" fillId="0" borderId="0" xfId="0" applyFont="1" applyAlignment="1">
      <alignment horizontal="right" vertical="center"/>
    </xf>
    <xf numFmtId="164" fontId="8" fillId="0" borderId="0" xfId="0" applyNumberFormat="1" applyFont="1" applyAlignment="1">
      <alignment horizontal="center" vertical="center"/>
    </xf>
    <xf numFmtId="0" fontId="1" fillId="0" borderId="0" xfId="0" applyFont="1" applyAlignment="1">
      <alignment horizontal="left"/>
    </xf>
    <xf numFmtId="14" fontId="1" fillId="0" borderId="0" xfId="0" applyNumberFormat="1" applyFont="1" applyAlignment="1">
      <alignment horizontal="left"/>
    </xf>
    <xf numFmtId="0" fontId="2" fillId="0" borderId="0" xfId="0" applyFont="1"/>
    <xf numFmtId="0" fontId="2" fillId="0" borderId="0" xfId="0" applyFont="1" applyAlignment="1">
      <alignment horizontal="left" vertical="center"/>
    </xf>
    <xf numFmtId="0" fontId="9" fillId="3" borderId="1" xfId="0" applyFont="1" applyFill="1" applyBorder="1" applyAlignment="1">
      <alignment horizontal="left" vertical="center"/>
    </xf>
    <xf numFmtId="0" fontId="10" fillId="3" borderId="1" xfId="0" applyFont="1" applyFill="1" applyBorder="1" applyAlignment="1">
      <alignment horizontal="left" vertical="center"/>
    </xf>
    <xf numFmtId="0" fontId="11" fillId="4" borderId="1" xfId="0" applyFont="1" applyFill="1" applyBorder="1" applyAlignment="1">
      <alignment horizontal="center"/>
    </xf>
    <xf numFmtId="165" fontId="11" fillId="4" borderId="1" xfId="0" applyNumberFormat="1" applyFont="1" applyFill="1" applyBorder="1" applyAlignment="1">
      <alignment horizontal="center"/>
    </xf>
    <xf numFmtId="165" fontId="11" fillId="0" borderId="0" xfId="0" applyNumberFormat="1" applyFont="1" applyAlignment="1">
      <alignment horizontal="center"/>
    </xf>
    <xf numFmtId="165" fontId="12" fillId="4" borderId="1" xfId="0" applyNumberFormat="1" applyFont="1" applyFill="1" applyBorder="1"/>
    <xf numFmtId="0" fontId="12" fillId="0" borderId="0" xfId="0" applyFont="1"/>
    <xf numFmtId="166" fontId="12" fillId="0" borderId="0" xfId="0" applyNumberFormat="1" applyFont="1"/>
    <xf numFmtId="165" fontId="12" fillId="0" borderId="0" xfId="0" applyNumberFormat="1" applyFont="1"/>
    <xf numFmtId="0" fontId="12" fillId="0" borderId="12" xfId="0" applyFont="1" applyBorder="1"/>
    <xf numFmtId="166" fontId="12" fillId="0" borderId="12" xfId="0" applyNumberFormat="1" applyFont="1" applyBorder="1"/>
    <xf numFmtId="165" fontId="12" fillId="0" borderId="12" xfId="0" applyNumberFormat="1" applyFont="1" applyBorder="1"/>
    <xf numFmtId="0" fontId="11" fillId="4" borderId="1" xfId="0" applyFont="1" applyFill="1" applyBorder="1"/>
    <xf numFmtId="166" fontId="11" fillId="4" borderId="1" xfId="0" applyNumberFormat="1" applyFont="1" applyFill="1" applyBorder="1"/>
    <xf numFmtId="166" fontId="11" fillId="0" borderId="0" xfId="0" applyNumberFormat="1" applyFont="1"/>
    <xf numFmtId="165" fontId="11" fillId="4" borderId="1" xfId="0" applyNumberFormat="1" applyFont="1" applyFill="1" applyBorder="1"/>
    <xf numFmtId="0" fontId="2" fillId="0" borderId="0" xfId="0" applyFont="1" applyAlignment="1">
      <alignment vertical="center"/>
    </xf>
    <xf numFmtId="0" fontId="9" fillId="5" borderId="1" xfId="0" applyFont="1" applyFill="1" applyBorder="1" applyAlignment="1">
      <alignment vertical="center"/>
    </xf>
    <xf numFmtId="0" fontId="13" fillId="0" borderId="0" xfId="0" applyFont="1"/>
    <xf numFmtId="0" fontId="14" fillId="0" borderId="0" xfId="0" applyFont="1" applyAlignment="1">
      <alignment horizontal="right"/>
    </xf>
    <xf numFmtId="167" fontId="14" fillId="0" borderId="0" xfId="0" applyNumberFormat="1" applyFont="1"/>
    <xf numFmtId="0" fontId="2" fillId="0" borderId="0" xfId="0" applyFont="1" applyAlignment="1">
      <alignment horizontal="center"/>
    </xf>
    <xf numFmtId="0" fontId="15" fillId="0" borderId="0" xfId="0" applyFont="1"/>
    <xf numFmtId="0" fontId="15" fillId="0" borderId="0" xfId="0" applyFont="1" applyAlignment="1">
      <alignment vertical="center"/>
    </xf>
    <xf numFmtId="0" fontId="3" fillId="0" borderId="12" xfId="0" applyFont="1" applyBorder="1"/>
    <xf numFmtId="0" fontId="16" fillId="0" borderId="0" xfId="0" applyFont="1"/>
    <xf numFmtId="0" fontId="16" fillId="4" borderId="13" xfId="0" applyFont="1" applyFill="1" applyBorder="1"/>
    <xf numFmtId="0" fontId="16" fillId="0" borderId="12" xfId="0" applyFont="1" applyBorder="1"/>
    <xf numFmtId="0" fontId="17" fillId="7" borderId="13" xfId="0" applyFont="1" applyFill="1" applyBorder="1" applyAlignment="1">
      <alignment horizontal="center"/>
    </xf>
    <xf numFmtId="0" fontId="17" fillId="4" borderId="13" xfId="0" applyFont="1" applyFill="1" applyBorder="1"/>
    <xf numFmtId="0" fontId="17" fillId="0" borderId="12" xfId="0" applyFont="1" applyBorder="1"/>
    <xf numFmtId="3" fontId="2" fillId="0" borderId="0" xfId="0" applyNumberFormat="1" applyFont="1" applyAlignment="1">
      <alignment horizontal="left"/>
    </xf>
    <xf numFmtId="3" fontId="2" fillId="4" borderId="1" xfId="0" applyNumberFormat="1" applyFont="1" applyFill="1" applyBorder="1"/>
    <xf numFmtId="0" fontId="2" fillId="6" borderId="1" xfId="0" applyFont="1" applyFill="1" applyBorder="1"/>
    <xf numFmtId="3" fontId="2" fillId="0" borderId="0" xfId="0" applyNumberFormat="1" applyFont="1"/>
    <xf numFmtId="3" fontId="18" fillId="7" borderId="1" xfId="0" applyNumberFormat="1" applyFont="1" applyFill="1" applyBorder="1"/>
    <xf numFmtId="3" fontId="2" fillId="2" borderId="1" xfId="0" applyNumberFormat="1" applyFont="1" applyFill="1" applyBorder="1"/>
    <xf numFmtId="169" fontId="2" fillId="4" borderId="1" xfId="0" applyNumberFormat="1" applyFont="1" applyFill="1" applyBorder="1"/>
    <xf numFmtId="169" fontId="2" fillId="0" borderId="0" xfId="0" applyNumberFormat="1" applyFont="1"/>
    <xf numFmtId="0" fontId="14" fillId="0" borderId="0" xfId="0" applyFont="1"/>
    <xf numFmtId="10" fontId="7" fillId="0" borderId="14" xfId="0" applyNumberFormat="1" applyFont="1" applyBorder="1"/>
    <xf numFmtId="0" fontId="7" fillId="0" borderId="14" xfId="0" applyFont="1" applyBorder="1"/>
    <xf numFmtId="3" fontId="2" fillId="0" borderId="12" xfId="0" applyNumberFormat="1" applyFont="1" applyBorder="1" applyAlignment="1">
      <alignment horizontal="left"/>
    </xf>
    <xf numFmtId="3" fontId="2" fillId="4" borderId="13" xfId="0" applyNumberFormat="1" applyFont="1" applyFill="1" applyBorder="1"/>
    <xf numFmtId="3" fontId="2" fillId="0" borderId="12" xfId="0" applyNumberFormat="1" applyFont="1" applyBorder="1"/>
    <xf numFmtId="3" fontId="18" fillId="7" borderId="13" xfId="0" applyNumberFormat="1" applyFont="1" applyFill="1" applyBorder="1"/>
    <xf numFmtId="168" fontId="7" fillId="0" borderId="14" xfId="0" applyNumberFormat="1" applyFont="1" applyBorder="1"/>
    <xf numFmtId="3" fontId="19" fillId="0" borderId="15" xfId="0" applyNumberFormat="1" applyFont="1" applyBorder="1"/>
    <xf numFmtId="3" fontId="19" fillId="4" borderId="16" xfId="0" applyNumberFormat="1" applyFont="1" applyFill="1" applyBorder="1"/>
    <xf numFmtId="3" fontId="22" fillId="7" borderId="1" xfId="0" applyNumberFormat="1" applyFont="1" applyFill="1" applyBorder="1"/>
    <xf numFmtId="9" fontId="2" fillId="0" borderId="0" xfId="0" applyNumberFormat="1" applyFont="1"/>
    <xf numFmtId="3" fontId="2" fillId="0" borderId="15" xfId="0" applyNumberFormat="1" applyFont="1" applyBorder="1"/>
    <xf numFmtId="0" fontId="7" fillId="0" borderId="0" xfId="0" applyFont="1"/>
    <xf numFmtId="169" fontId="2" fillId="4" borderId="13" xfId="0" applyNumberFormat="1" applyFont="1" applyFill="1" applyBorder="1"/>
    <xf numFmtId="169" fontId="2" fillId="0" borderId="12" xfId="0" applyNumberFormat="1" applyFont="1" applyBorder="1"/>
    <xf numFmtId="3" fontId="2" fillId="4" borderId="16" xfId="0" applyNumberFormat="1" applyFont="1" applyFill="1" applyBorder="1"/>
    <xf numFmtId="3" fontId="2" fillId="0" borderId="17" xfId="0" applyNumberFormat="1" applyFont="1" applyBorder="1"/>
    <xf numFmtId="3" fontId="2" fillId="4" borderId="18" xfId="0" applyNumberFormat="1" applyFont="1" applyFill="1" applyBorder="1"/>
    <xf numFmtId="169" fontId="2" fillId="4" borderId="18" xfId="0" applyNumberFormat="1" applyFont="1" applyFill="1" applyBorder="1"/>
    <xf numFmtId="169" fontId="2" fillId="0" borderId="17" xfId="0" applyNumberFormat="1" applyFont="1" applyBorder="1"/>
    <xf numFmtId="3" fontId="2" fillId="6" borderId="1" xfId="0" applyNumberFormat="1" applyFont="1" applyFill="1" applyBorder="1"/>
    <xf numFmtId="3" fontId="2" fillId="6" borderId="1" xfId="0" applyNumberFormat="1" applyFont="1" applyFill="1" applyBorder="1" applyAlignment="1"/>
    <xf numFmtId="3" fontId="2" fillId="0" borderId="0" xfId="0" applyNumberFormat="1" applyFont="1" applyAlignment="1">
      <alignment horizontal="left"/>
    </xf>
    <xf numFmtId="0" fontId="2" fillId="0" borderId="0" xfId="0" applyFont="1" applyAlignment="1">
      <alignment horizontal="left"/>
    </xf>
    <xf numFmtId="0" fontId="19" fillId="0" borderId="12" xfId="0" applyFont="1" applyBorder="1"/>
    <xf numFmtId="0" fontId="2" fillId="0" borderId="12" xfId="0" applyFont="1" applyBorder="1"/>
    <xf numFmtId="3" fontId="2" fillId="6" borderId="13" xfId="0" applyNumberFormat="1" applyFont="1" applyFill="1" applyBorder="1"/>
    <xf numFmtId="3" fontId="7" fillId="4" borderId="1" xfId="0" applyNumberFormat="1" applyFont="1" applyFill="1" applyBorder="1"/>
    <xf numFmtId="3" fontId="7" fillId="0" borderId="0" xfId="0" applyNumberFormat="1" applyFont="1"/>
    <xf numFmtId="0" fontId="3" fillId="0" borderId="0" xfId="0" applyFont="1"/>
    <xf numFmtId="0" fontId="19" fillId="0" borderId="0" xfId="0" applyFont="1"/>
    <xf numFmtId="3" fontId="19" fillId="4" borderId="1" xfId="0" applyNumberFormat="1" applyFont="1" applyFill="1" applyBorder="1"/>
    <xf numFmtId="3" fontId="19" fillId="0" borderId="0" xfId="0" applyNumberFormat="1" applyFont="1"/>
    <xf numFmtId="169" fontId="19" fillId="4" borderId="1" xfId="0" applyNumberFormat="1" applyFont="1" applyFill="1" applyBorder="1"/>
    <xf numFmtId="169" fontId="19" fillId="0" borderId="0" xfId="0" applyNumberFormat="1" applyFont="1"/>
    <xf numFmtId="0" fontId="13" fillId="0" borderId="0" xfId="0" applyFont="1" applyAlignment="1">
      <alignment horizontal="right"/>
    </xf>
    <xf numFmtId="9" fontId="13" fillId="4" borderId="1" xfId="0" applyNumberFormat="1" applyFont="1" applyFill="1" applyBorder="1" applyAlignment="1">
      <alignment horizontal="right"/>
    </xf>
    <xf numFmtId="9" fontId="13" fillId="0" borderId="0" xfId="0" applyNumberFormat="1" applyFont="1" applyAlignment="1">
      <alignment horizontal="right"/>
    </xf>
    <xf numFmtId="0" fontId="2" fillId="0" borderId="12" xfId="0" applyFont="1" applyBorder="1" applyAlignment="1">
      <alignment horizontal="left"/>
    </xf>
    <xf numFmtId="3" fontId="2" fillId="6" borderId="13" xfId="0" applyNumberFormat="1" applyFont="1" applyFill="1" applyBorder="1" applyAlignment="1"/>
    <xf numFmtId="0" fontId="2" fillId="4" borderId="1" xfId="0" applyFont="1" applyFill="1" applyBorder="1"/>
    <xf numFmtId="0" fontId="13" fillId="0" borderId="0" xfId="0" applyFont="1" applyAlignment="1">
      <alignment horizontal="left"/>
    </xf>
    <xf numFmtId="3" fontId="13" fillId="0" borderId="0" xfId="0" applyNumberFormat="1" applyFont="1"/>
    <xf numFmtId="9" fontId="13" fillId="0" borderId="0" xfId="0" applyNumberFormat="1" applyFont="1"/>
    <xf numFmtId="0" fontId="2" fillId="0" borderId="17" xfId="0" applyFont="1" applyBorder="1"/>
    <xf numFmtId="3" fontId="18" fillId="7" borderId="18" xfId="0" applyNumberFormat="1" applyFont="1" applyFill="1" applyBorder="1"/>
    <xf numFmtId="3" fontId="18" fillId="4" borderId="1" xfId="0" applyNumberFormat="1" applyFont="1" applyFill="1" applyBorder="1"/>
    <xf numFmtId="3" fontId="18" fillId="0" borderId="0" xfId="0" applyNumberFormat="1" applyFont="1"/>
    <xf numFmtId="3" fontId="25" fillId="4" borderId="1" xfId="0" applyNumberFormat="1" applyFont="1" applyFill="1" applyBorder="1"/>
    <xf numFmtId="3" fontId="25" fillId="6" borderId="1" xfId="0" applyNumberFormat="1" applyFont="1" applyFill="1" applyBorder="1"/>
    <xf numFmtId="3" fontId="25" fillId="0" borderId="0" xfId="0" applyNumberFormat="1" applyFont="1"/>
    <xf numFmtId="0" fontId="2" fillId="0" borderId="0" xfId="0" applyFont="1" applyAlignment="1"/>
    <xf numFmtId="3" fontId="22" fillId="0" borderId="0" xfId="0" applyNumberFormat="1" applyFont="1"/>
    <xf numFmtId="169" fontId="18" fillId="0" borderId="0" xfId="0" applyNumberFormat="1" applyFont="1"/>
    <xf numFmtId="3" fontId="12" fillId="4" borderId="13" xfId="0" applyNumberFormat="1" applyFont="1" applyFill="1" applyBorder="1"/>
    <xf numFmtId="3" fontId="12" fillId="0" borderId="12" xfId="0" applyNumberFormat="1" applyFont="1" applyBorder="1"/>
    <xf numFmtId="3" fontId="26" fillId="0" borderId="0" xfId="0" applyNumberFormat="1" applyFont="1"/>
    <xf numFmtId="0" fontId="7" fillId="0" borderId="0" xfId="0" applyFont="1" applyAlignment="1">
      <alignment horizontal="center" vertical="center"/>
    </xf>
    <xf numFmtId="3" fontId="22" fillId="4" borderId="1" xfId="0" applyNumberFormat="1" applyFont="1" applyFill="1" applyBorder="1"/>
    <xf numFmtId="3" fontId="22" fillId="8" borderId="1" xfId="0" applyNumberFormat="1" applyFont="1" applyFill="1" applyBorder="1"/>
    <xf numFmtId="169" fontId="19" fillId="8" borderId="1" xfId="0" applyNumberFormat="1" applyFont="1" applyFill="1" applyBorder="1"/>
    <xf numFmtId="3" fontId="13" fillId="0" borderId="0" xfId="0" applyNumberFormat="1" applyFont="1" applyAlignment="1">
      <alignment horizontal="right"/>
    </xf>
    <xf numFmtId="169" fontId="13" fillId="0" borderId="0" xfId="0" applyNumberFormat="1" applyFont="1"/>
    <xf numFmtId="0" fontId="27" fillId="0" borderId="0" xfId="0" applyFont="1"/>
    <xf numFmtId="0" fontId="2" fillId="9" borderId="1" xfId="0" applyFont="1" applyFill="1" applyBorder="1" applyAlignment="1">
      <alignment horizontal="right"/>
    </xf>
    <xf numFmtId="9" fontId="2" fillId="9" borderId="1" xfId="0" applyNumberFormat="1" applyFont="1" applyFill="1" applyBorder="1"/>
    <xf numFmtId="0" fontId="19" fillId="0" borderId="15" xfId="0" applyFont="1" applyBorder="1"/>
    <xf numFmtId="10" fontId="2" fillId="9" borderId="1" xfId="0" applyNumberFormat="1" applyFont="1" applyFill="1" applyBorder="1"/>
    <xf numFmtId="0" fontId="2" fillId="9" borderId="1" xfId="0" applyFont="1" applyFill="1" applyBorder="1"/>
    <xf numFmtId="3" fontId="2" fillId="9" borderId="1" xfId="0" applyNumberFormat="1" applyFont="1" applyFill="1" applyBorder="1" applyAlignment="1">
      <alignment horizontal="right"/>
    </xf>
    <xf numFmtId="3" fontId="2" fillId="9" borderId="1" xfId="0" applyNumberFormat="1" applyFont="1" applyFill="1" applyBorder="1"/>
    <xf numFmtId="0" fontId="21" fillId="0" borderId="0" xfId="0" applyFont="1" applyAlignment="1">
      <alignment vertical="top" wrapText="1"/>
    </xf>
    <xf numFmtId="0" fontId="28" fillId="0" borderId="0" xfId="0" applyFont="1"/>
    <xf numFmtId="0" fontId="3" fillId="0" borderId="12" xfId="0" applyFont="1" applyBorder="1" applyAlignment="1">
      <alignment horizontal="center"/>
    </xf>
    <xf numFmtId="169" fontId="2" fillId="6" borderId="1" xfId="0" applyNumberFormat="1" applyFont="1" applyFill="1" applyBorder="1" applyAlignment="1">
      <alignment horizontal="center"/>
    </xf>
    <xf numFmtId="10" fontId="2" fillId="6" borderId="1" xfId="0" applyNumberFormat="1" applyFont="1" applyFill="1" applyBorder="1" applyAlignment="1">
      <alignment horizontal="center"/>
    </xf>
    <xf numFmtId="169" fontId="2" fillId="0" borderId="0" xfId="0" applyNumberFormat="1" applyFont="1" applyAlignment="1">
      <alignment horizontal="center"/>
    </xf>
    <xf numFmtId="3" fontId="2" fillId="0" borderId="0" xfId="0" applyNumberFormat="1" applyFont="1" applyAlignment="1">
      <alignment horizontal="right"/>
    </xf>
    <xf numFmtId="3" fontId="2" fillId="10" borderId="1" xfId="0" applyNumberFormat="1" applyFont="1" applyFill="1" applyBorder="1"/>
    <xf numFmtId="9" fontId="2" fillId="6" borderId="1" xfId="0" applyNumberFormat="1" applyFont="1" applyFill="1" applyBorder="1" applyAlignment="1">
      <alignment horizontal="center"/>
    </xf>
    <xf numFmtId="3" fontId="29" fillId="0" borderId="0" xfId="0" applyNumberFormat="1" applyFont="1"/>
    <xf numFmtId="3" fontId="14" fillId="0" borderId="0" xfId="0" applyNumberFormat="1" applyFont="1"/>
    <xf numFmtId="0" fontId="2" fillId="0" borderId="12" xfId="0" applyFont="1" applyBorder="1" applyAlignment="1">
      <alignment horizontal="center"/>
    </xf>
    <xf numFmtId="169" fontId="2" fillId="6" borderId="13" xfId="0" applyNumberFormat="1" applyFont="1" applyFill="1" applyBorder="1" applyAlignment="1">
      <alignment horizontal="center"/>
    </xf>
    <xf numFmtId="169" fontId="2" fillId="0" borderId="12" xfId="0" applyNumberFormat="1" applyFont="1" applyBorder="1" applyAlignment="1">
      <alignment horizontal="center"/>
    </xf>
    <xf numFmtId="3" fontId="2" fillId="0" borderId="12" xfId="0" applyNumberFormat="1" applyFont="1" applyBorder="1" applyAlignment="1">
      <alignment horizontal="right"/>
    </xf>
    <xf numFmtId="0" fontId="3" fillId="0" borderId="12" xfId="0" applyFont="1" applyBorder="1" applyAlignment="1">
      <alignment horizontal="right"/>
    </xf>
    <xf numFmtId="0" fontId="2" fillId="6" borderId="0" xfId="0" applyFont="1" applyFill="1" applyAlignment="1"/>
    <xf numFmtId="0" fontId="9" fillId="5" borderId="1" xfId="0" applyFont="1" applyFill="1" applyBorder="1" applyAlignment="1">
      <alignment vertical="center"/>
    </xf>
    <xf numFmtId="0" fontId="9" fillId="2" borderId="1" xfId="0" applyFont="1" applyFill="1" applyBorder="1" applyAlignment="1">
      <alignment vertical="center"/>
    </xf>
    <xf numFmtId="0" fontId="2" fillId="2" borderId="1" xfId="0" applyFont="1" applyFill="1" applyBorder="1"/>
    <xf numFmtId="0" fontId="20" fillId="2" borderId="1" xfId="0" applyFont="1" applyFill="1" applyBorder="1" applyAlignment="1">
      <alignment horizontal="left"/>
    </xf>
    <xf numFmtId="0" fontId="9" fillId="0" borderId="0" xfId="0" applyFont="1" applyAlignment="1">
      <alignment vertical="center"/>
    </xf>
    <xf numFmtId="0" fontId="16" fillId="0" borderId="0" xfId="0" applyFont="1" applyAlignment="1">
      <alignment horizontal="right"/>
    </xf>
    <xf numFmtId="9" fontId="7" fillId="6" borderId="1" xfId="0" applyNumberFormat="1" applyFont="1" applyFill="1" applyBorder="1"/>
    <xf numFmtId="0" fontId="18" fillId="0" borderId="0" xfId="0" applyFont="1"/>
    <xf numFmtId="3" fontId="18" fillId="6" borderId="1" xfId="0" applyNumberFormat="1" applyFont="1" applyFill="1" applyBorder="1"/>
    <xf numFmtId="0" fontId="30" fillId="0" borderId="0" xfId="0" applyFont="1"/>
    <xf numFmtId="169" fontId="18" fillId="6" borderId="1" xfId="0" applyNumberFormat="1" applyFont="1" applyFill="1" applyBorder="1" applyAlignment="1">
      <alignment horizontal="right"/>
    </xf>
    <xf numFmtId="0" fontId="7" fillId="0" borderId="0" xfId="0" applyFont="1" applyAlignment="1">
      <alignment horizontal="left"/>
    </xf>
    <xf numFmtId="14" fontId="7" fillId="6" borderId="1" xfId="0" applyNumberFormat="1" applyFont="1" applyFill="1" applyBorder="1"/>
    <xf numFmtId="37" fontId="7" fillId="0" borderId="0" xfId="0" applyNumberFormat="1" applyFont="1" applyAlignment="1">
      <alignment horizontal="center"/>
    </xf>
    <xf numFmtId="1" fontId="7" fillId="0" borderId="0" xfId="0" applyNumberFormat="1" applyFont="1" applyAlignment="1">
      <alignment horizontal="center"/>
    </xf>
    <xf numFmtId="10" fontId="7" fillId="0" borderId="0" xfId="0" applyNumberFormat="1" applyFont="1" applyAlignment="1">
      <alignment horizontal="center"/>
    </xf>
    <xf numFmtId="0" fontId="7" fillId="0" borderId="0" xfId="0" applyFont="1" applyAlignment="1">
      <alignment horizontal="left" vertical="center"/>
    </xf>
    <xf numFmtId="0" fontId="7" fillId="0" borderId="0" xfId="0" applyFont="1" applyAlignment="1">
      <alignment horizontal="center" vertical="center" wrapText="1"/>
    </xf>
    <xf numFmtId="3" fontId="7" fillId="0" borderId="0" xfId="0" applyNumberFormat="1" applyFont="1" applyAlignment="1">
      <alignment horizontal="center"/>
    </xf>
    <xf numFmtId="0" fontId="7" fillId="0" borderId="12" xfId="0" applyFont="1" applyBorder="1" applyAlignment="1">
      <alignment horizontal="left"/>
    </xf>
    <xf numFmtId="3" fontId="7" fillId="0" borderId="12" xfId="0" applyNumberFormat="1" applyFont="1" applyBorder="1" applyAlignment="1">
      <alignment horizontal="center"/>
    </xf>
    <xf numFmtId="0" fontId="24" fillId="0" borderId="15" xfId="0" applyFont="1" applyBorder="1" applyAlignment="1">
      <alignment horizontal="left"/>
    </xf>
    <xf numFmtId="3" fontId="24" fillId="0" borderId="15" xfId="0" applyNumberFormat="1" applyFont="1" applyBorder="1" applyAlignment="1">
      <alignment horizontal="center"/>
    </xf>
    <xf numFmtId="14" fontId="7" fillId="0" borderId="0" xfId="0" applyNumberFormat="1" applyFont="1"/>
    <xf numFmtId="0" fontId="26" fillId="0" borderId="0" xfId="0" applyFont="1"/>
    <xf numFmtId="164" fontId="7" fillId="0" borderId="0" xfId="0" applyNumberFormat="1" applyFont="1"/>
    <xf numFmtId="4" fontId="7" fillId="0" borderId="0" xfId="0" applyNumberFormat="1" applyFont="1"/>
    <xf numFmtId="0" fontId="7" fillId="0" borderId="0" xfId="0" applyFont="1" applyAlignment="1">
      <alignment vertical="center" wrapText="1"/>
    </xf>
    <xf numFmtId="0" fontId="0" fillId="0" borderId="0" xfId="0" applyFont="1"/>
    <xf numFmtId="0" fontId="31" fillId="0" borderId="0" xfId="0" applyFont="1"/>
    <xf numFmtId="3" fontId="24" fillId="0" borderId="0" xfId="0" applyNumberFormat="1" applyFont="1"/>
    <xf numFmtId="0" fontId="22" fillId="0" borderId="0" xfId="0" applyFont="1"/>
    <xf numFmtId="0" fontId="32" fillId="0" borderId="0" xfId="0" applyFont="1"/>
    <xf numFmtId="0" fontId="18" fillId="0" borderId="0" xfId="0" applyFont="1" applyAlignment="1">
      <alignment horizontal="left"/>
    </xf>
    <xf numFmtId="0" fontId="3" fillId="0" borderId="0" xfId="0" applyFont="1" applyAlignment="1">
      <alignment horizontal="center"/>
    </xf>
    <xf numFmtId="0" fontId="28" fillId="0" borderId="0" xfId="0" applyFont="1" applyAlignment="1">
      <alignment horizontal="left" vertical="center"/>
    </xf>
    <xf numFmtId="0" fontId="3" fillId="0" borderId="12" xfId="0" applyFont="1" applyBorder="1" applyAlignment="1">
      <alignment vertical="center"/>
    </xf>
    <xf numFmtId="0" fontId="28" fillId="0" borderId="12" xfId="0" applyFont="1" applyBorder="1" applyAlignment="1">
      <alignment vertical="center" wrapText="1"/>
    </xf>
    <xf numFmtId="0" fontId="2" fillId="6" borderId="1" xfId="0" applyFont="1" applyFill="1" applyBorder="1" applyAlignment="1"/>
    <xf numFmtId="1" fontId="2" fillId="6" borderId="1" xfId="0" applyNumberFormat="1" applyFont="1" applyFill="1" applyBorder="1"/>
    <xf numFmtId="1" fontId="2" fillId="6" borderId="1" xfId="0" applyNumberFormat="1" applyFont="1" applyFill="1" applyBorder="1" applyAlignment="1"/>
    <xf numFmtId="0" fontId="2" fillId="11" borderId="1" xfId="0" applyFont="1" applyFill="1" applyBorder="1"/>
    <xf numFmtId="0" fontId="2" fillId="2" borderId="0" xfId="0" applyFont="1" applyFill="1"/>
    <xf numFmtId="0" fontId="12" fillId="2" borderId="1" xfId="0" applyFont="1" applyFill="1" applyBorder="1"/>
    <xf numFmtId="0" fontId="33" fillId="2" borderId="1" xfId="0" applyFont="1" applyFill="1" applyBorder="1" applyAlignment="1">
      <alignment horizontal="left"/>
    </xf>
    <xf numFmtId="0" fontId="12" fillId="2" borderId="0" xfId="0" applyFont="1" applyFill="1"/>
    <xf numFmtId="0" fontId="16" fillId="2" borderId="0" xfId="0" applyFont="1" applyFill="1" applyAlignment="1">
      <alignment horizontal="right"/>
    </xf>
    <xf numFmtId="3" fontId="26" fillId="2" borderId="0" xfId="0" applyNumberFormat="1" applyFont="1" applyFill="1"/>
    <xf numFmtId="3" fontId="34" fillId="0" borderId="0" xfId="0" applyNumberFormat="1" applyFont="1"/>
    <xf numFmtId="0" fontId="35" fillId="2" borderId="0" xfId="0" applyFont="1" applyFill="1"/>
    <xf numFmtId="0" fontId="18" fillId="0" borderId="12" xfId="0" applyFont="1" applyBorder="1" applyAlignment="1">
      <alignment horizontal="left"/>
    </xf>
    <xf numFmtId="0" fontId="18" fillId="0" borderId="12" xfId="0" applyFont="1" applyBorder="1"/>
    <xf numFmtId="3" fontId="18" fillId="0" borderId="12" xfId="0" applyNumberFormat="1" applyFont="1" applyBorder="1"/>
    <xf numFmtId="0" fontId="2" fillId="11" borderId="13" xfId="0" applyFont="1" applyFill="1" applyBorder="1"/>
    <xf numFmtId="0" fontId="36" fillId="0" borderId="0" xfId="0" applyFont="1"/>
    <xf numFmtId="0" fontId="36" fillId="2" borderId="0" xfId="0" applyFont="1" applyFill="1"/>
    <xf numFmtId="0" fontId="22" fillId="2" borderId="0" xfId="0" applyFont="1" applyFill="1"/>
    <xf numFmtId="0" fontId="37" fillId="0" borderId="0" xfId="0" applyFont="1"/>
    <xf numFmtId="0" fontId="37" fillId="12" borderId="1" xfId="0" applyFont="1" applyFill="1" applyBorder="1"/>
    <xf numFmtId="0" fontId="3" fillId="2" borderId="1" xfId="0" applyFont="1" applyFill="1" applyBorder="1" applyAlignment="1">
      <alignment horizontal="right"/>
    </xf>
    <xf numFmtId="3" fontId="37" fillId="12" borderId="1" xfId="0" applyNumberFormat="1" applyFont="1" applyFill="1" applyBorder="1"/>
    <xf numFmtId="0" fontId="3" fillId="0" borderId="12" xfId="0" applyFont="1" applyBorder="1" applyAlignment="1">
      <alignment horizontal="right" vertical="center" wrapText="1"/>
    </xf>
    <xf numFmtId="0" fontId="19" fillId="4" borderId="1" xfId="0" applyFont="1" applyFill="1" applyBorder="1"/>
    <xf numFmtId="0" fontId="2" fillId="0" borderId="0" xfId="0" applyFont="1" applyAlignment="1">
      <alignment horizontal="left" vertical="center" wrapText="1"/>
    </xf>
    <xf numFmtId="4" fontId="2" fillId="6" borderId="1" xfId="0" applyNumberFormat="1" applyFont="1" applyFill="1" applyBorder="1" applyAlignment="1">
      <alignment horizontal="right" vertical="center"/>
    </xf>
    <xf numFmtId="0" fontId="19" fillId="0" borderId="12" xfId="0" applyFont="1" applyBorder="1" applyAlignment="1">
      <alignment vertical="center"/>
    </xf>
    <xf numFmtId="0" fontId="19" fillId="0" borderId="12" xfId="0" applyFont="1" applyBorder="1" applyAlignment="1">
      <alignment horizontal="right" vertical="center" wrapText="1"/>
    </xf>
    <xf numFmtId="3" fontId="19" fillId="0" borderId="12" xfId="0" applyNumberFormat="1" applyFont="1" applyBorder="1" applyAlignment="1">
      <alignment horizontal="right" vertical="center" wrapText="1"/>
    </xf>
    <xf numFmtId="3" fontId="2" fillId="0" borderId="0" xfId="0" applyNumberFormat="1" applyFont="1" applyAlignment="1">
      <alignment horizontal="right" vertical="center"/>
    </xf>
    <xf numFmtId="4" fontId="2" fillId="0" borderId="0" xfId="0" applyNumberFormat="1" applyFont="1" applyAlignment="1">
      <alignment horizontal="right" vertical="center"/>
    </xf>
    <xf numFmtId="10" fontId="2" fillId="8" borderId="1" xfId="0" applyNumberFormat="1" applyFont="1" applyFill="1" applyBorder="1"/>
    <xf numFmtId="0" fontId="2" fillId="0" borderId="12" xfId="0" applyFont="1" applyBorder="1" applyAlignment="1">
      <alignment horizontal="left" vertical="center"/>
    </xf>
    <xf numFmtId="3" fontId="2" fillId="0" borderId="12" xfId="0" applyNumberFormat="1" applyFont="1" applyBorder="1" applyAlignment="1">
      <alignment horizontal="right" vertical="center"/>
    </xf>
    <xf numFmtId="10" fontId="2" fillId="8" borderId="13" xfId="0" applyNumberFormat="1" applyFont="1" applyFill="1" applyBorder="1"/>
    <xf numFmtId="0" fontId="19" fillId="8" borderId="1" xfId="0" applyFont="1" applyFill="1" applyBorder="1" applyAlignment="1">
      <alignment horizontal="left" vertical="center"/>
    </xf>
    <xf numFmtId="3" fontId="19" fillId="8" borderId="1" xfId="0" applyNumberFormat="1" applyFont="1" applyFill="1" applyBorder="1" applyAlignment="1">
      <alignment horizontal="right" vertical="center"/>
    </xf>
    <xf numFmtId="10" fontId="19" fillId="8" borderId="1" xfId="0" applyNumberFormat="1" applyFont="1" applyFill="1" applyBorder="1"/>
    <xf numFmtId="0" fontId="19" fillId="13" borderId="13" xfId="0" applyFont="1" applyFill="1" applyBorder="1" applyAlignment="1">
      <alignment horizontal="right" vertical="center"/>
    </xf>
    <xf numFmtId="3" fontId="2" fillId="6" borderId="1" xfId="0" applyNumberFormat="1" applyFont="1" applyFill="1" applyBorder="1" applyAlignment="1">
      <alignment horizontal="right" vertical="center"/>
    </xf>
    <xf numFmtId="0" fontId="38" fillId="8" borderId="1" xfId="0" applyFont="1" applyFill="1" applyBorder="1"/>
    <xf numFmtId="0" fontId="39" fillId="8" borderId="1" xfId="0" applyFont="1" applyFill="1" applyBorder="1"/>
    <xf numFmtId="0" fontId="18" fillId="8" borderId="1" xfId="0" applyFont="1" applyFill="1" applyBorder="1"/>
    <xf numFmtId="0" fontId="39" fillId="8" borderId="1" xfId="0" applyFont="1" applyFill="1" applyBorder="1" applyAlignment="1">
      <alignment horizontal="left"/>
    </xf>
    <xf numFmtId="0" fontId="19" fillId="0" borderId="12" xfId="0" applyFont="1" applyBorder="1" applyAlignment="1">
      <alignment horizontal="right"/>
    </xf>
    <xf numFmtId="10" fontId="2" fillId="8" borderId="1" xfId="0" applyNumberFormat="1" applyFont="1" applyFill="1" applyBorder="1" applyAlignment="1">
      <alignment horizontal="right" vertical="center"/>
    </xf>
    <xf numFmtId="10" fontId="19" fillId="8" borderId="1" xfId="0" applyNumberFormat="1" applyFont="1" applyFill="1" applyBorder="1" applyAlignment="1">
      <alignment horizontal="right" vertical="center"/>
    </xf>
    <xf numFmtId="10" fontId="2" fillId="8" borderId="13" xfId="0" applyNumberFormat="1" applyFont="1" applyFill="1" applyBorder="1" applyAlignment="1">
      <alignment horizontal="right" vertical="center"/>
    </xf>
    <xf numFmtId="0" fontId="19" fillId="0" borderId="15" xfId="0" applyFont="1" applyBorder="1" applyAlignment="1">
      <alignment horizontal="left" vertical="center"/>
    </xf>
    <xf numFmtId="3" fontId="19" fillId="0" borderId="15" xfId="0" applyNumberFormat="1" applyFont="1" applyBorder="1" applyAlignment="1">
      <alignment horizontal="right" vertical="center"/>
    </xf>
    <xf numFmtId="3" fontId="2" fillId="0" borderId="15" xfId="0" applyNumberFormat="1" applyFont="1" applyBorder="1" applyAlignment="1">
      <alignment horizontal="right" vertical="center"/>
    </xf>
    <xf numFmtId="10" fontId="19" fillId="8" borderId="16" xfId="0" applyNumberFormat="1" applyFont="1" applyFill="1" applyBorder="1" applyAlignment="1">
      <alignment horizontal="right" vertical="center"/>
    </xf>
    <xf numFmtId="0" fontId="19" fillId="0" borderId="12" xfId="0" applyFont="1" applyBorder="1" applyAlignment="1">
      <alignment horizontal="left" vertical="center"/>
    </xf>
    <xf numFmtId="3" fontId="19" fillId="0" borderId="12" xfId="0" applyNumberFormat="1" applyFont="1" applyBorder="1" applyAlignment="1">
      <alignment horizontal="right" vertical="center"/>
    </xf>
    <xf numFmtId="10" fontId="19" fillId="8" borderId="13" xfId="0" applyNumberFormat="1" applyFont="1" applyFill="1" applyBorder="1" applyAlignment="1">
      <alignment horizontal="right" vertical="center"/>
    </xf>
    <xf numFmtId="49" fontId="2" fillId="0" borderId="0" xfId="0" applyNumberFormat="1" applyFont="1"/>
    <xf numFmtId="3" fontId="2" fillId="6" borderId="13" xfId="0" applyNumberFormat="1" applyFont="1" applyFill="1" applyBorder="1" applyAlignment="1">
      <alignment horizontal="right" vertical="center"/>
    </xf>
    <xf numFmtId="0" fontId="19" fillId="8" borderId="1" xfId="0" applyFont="1" applyFill="1" applyBorder="1"/>
    <xf numFmtId="0" fontId="23" fillId="8" borderId="1" xfId="0" applyFont="1" applyFill="1" applyBorder="1" applyAlignment="1">
      <alignment horizontal="center" vertical="center"/>
    </xf>
    <xf numFmtId="3" fontId="23" fillId="8" borderId="1" xfId="0" applyNumberFormat="1" applyFont="1" applyFill="1" applyBorder="1"/>
    <xf numFmtId="0" fontId="3" fillId="0" borderId="0" xfId="0" applyFont="1" applyAlignment="1">
      <alignment vertical="center"/>
    </xf>
    <xf numFmtId="0" fontId="9" fillId="0" borderId="0" xfId="0" applyFont="1" applyAlignment="1">
      <alignment horizontal="center" vertical="center"/>
    </xf>
    <xf numFmtId="3" fontId="2" fillId="0" borderId="0" xfId="0" applyNumberFormat="1" applyFont="1" applyAlignment="1">
      <alignment vertical="center"/>
    </xf>
    <xf numFmtId="0" fontId="19" fillId="0" borderId="0" xfId="0" applyFont="1" applyAlignment="1">
      <alignment horizontal="left" vertical="center"/>
    </xf>
    <xf numFmtId="3" fontId="19" fillId="0" borderId="0" xfId="0" applyNumberFormat="1" applyFont="1" applyAlignment="1">
      <alignment horizontal="right" vertical="center"/>
    </xf>
    <xf numFmtId="49" fontId="13" fillId="0" borderId="0" xfId="0" applyNumberFormat="1" applyFont="1" applyAlignment="1">
      <alignment horizontal="left" vertical="center" wrapText="1"/>
    </xf>
    <xf numFmtId="0" fontId="18" fillId="2" borderId="1" xfId="0" applyFont="1" applyFill="1" applyBorder="1"/>
    <xf numFmtId="0" fontId="40" fillId="5" borderId="1" xfId="0" applyFont="1" applyFill="1" applyBorder="1" applyAlignment="1">
      <alignment horizontal="left" vertical="center"/>
    </xf>
    <xf numFmtId="0" fontId="41" fillId="5" borderId="1" xfId="0" applyFont="1" applyFill="1" applyBorder="1"/>
    <xf numFmtId="0" fontId="18" fillId="5" borderId="1" xfId="0" applyFont="1" applyFill="1" applyBorder="1"/>
    <xf numFmtId="0" fontId="42" fillId="0" borderId="0" xfId="0" applyFont="1" applyAlignment="1">
      <alignment horizontal="center"/>
    </xf>
    <xf numFmtId="0" fontId="43" fillId="0" borderId="0" xfId="0" applyFont="1" applyAlignment="1">
      <alignment horizontal="center"/>
    </xf>
    <xf numFmtId="171" fontId="43" fillId="0" borderId="0" xfId="0" applyNumberFormat="1" applyFont="1"/>
    <xf numFmtId="171" fontId="44" fillId="0" borderId="0" xfId="0" applyNumberFormat="1" applyFont="1"/>
    <xf numFmtId="0" fontId="43" fillId="0" borderId="0" xfId="0" applyFont="1"/>
    <xf numFmtId="0" fontId="43" fillId="0" borderId="0" xfId="0" applyFont="1" applyAlignment="1">
      <alignment horizontal="left"/>
    </xf>
    <xf numFmtId="0" fontId="43" fillId="0" borderId="12" xfId="0" applyFont="1" applyBorder="1" applyAlignment="1">
      <alignment horizontal="center" vertical="center"/>
    </xf>
    <xf numFmtId="171" fontId="43" fillId="0" borderId="12" xfId="0" applyNumberFormat="1" applyFont="1" applyBorder="1" applyAlignment="1">
      <alignment horizontal="center" vertical="center"/>
    </xf>
    <xf numFmtId="0" fontId="43" fillId="0" borderId="12" xfId="0" applyFont="1" applyBorder="1" applyAlignment="1">
      <alignment horizontal="center" vertical="center" wrapText="1"/>
    </xf>
    <xf numFmtId="0" fontId="18" fillId="2" borderId="1" xfId="0" applyFont="1" applyFill="1" applyBorder="1" applyAlignment="1">
      <alignment horizontal="left"/>
    </xf>
    <xf numFmtId="172" fontId="12" fillId="6" borderId="1" xfId="0" applyNumberFormat="1" applyFont="1" applyFill="1" applyBorder="1"/>
    <xf numFmtId="172" fontId="12" fillId="6" borderId="1" xfId="0" applyNumberFormat="1" applyFont="1" applyFill="1" applyBorder="1" applyAlignment="1">
      <alignment horizontal="center"/>
    </xf>
    <xf numFmtId="172" fontId="12" fillId="2" borderId="1" xfId="0" applyNumberFormat="1" applyFont="1" applyFill="1" applyBorder="1" applyAlignment="1">
      <alignment horizontal="center"/>
    </xf>
    <xf numFmtId="10" fontId="18" fillId="8" borderId="1" xfId="0" applyNumberFormat="1" applyFont="1" applyFill="1" applyBorder="1" applyAlignment="1">
      <alignment horizontal="center"/>
    </xf>
    <xf numFmtId="9" fontId="12" fillId="2" borderId="1" xfId="0" applyNumberFormat="1" applyFont="1" applyFill="1" applyBorder="1" applyAlignment="1">
      <alignment horizontal="center"/>
    </xf>
    <xf numFmtId="172" fontId="12" fillId="0" borderId="0" xfId="0" applyNumberFormat="1" applyFont="1" applyAlignment="1">
      <alignment horizontal="center"/>
    </xf>
    <xf numFmtId="10" fontId="12" fillId="8" borderId="1" xfId="0" applyNumberFormat="1" applyFont="1" applyFill="1" applyBorder="1" applyAlignment="1">
      <alignment horizontal="center"/>
    </xf>
    <xf numFmtId="10" fontId="12" fillId="2" borderId="1" xfId="0" applyNumberFormat="1" applyFont="1" applyFill="1" applyBorder="1" applyAlignment="1">
      <alignment horizontal="center"/>
    </xf>
    <xf numFmtId="172" fontId="12" fillId="6" borderId="19" xfId="0" applyNumberFormat="1" applyFont="1" applyFill="1" applyBorder="1" applyAlignment="1">
      <alignment horizontal="center"/>
    </xf>
    <xf numFmtId="173" fontId="12" fillId="2" borderId="1" xfId="0" applyNumberFormat="1" applyFont="1" applyFill="1" applyBorder="1" applyAlignment="1">
      <alignment horizontal="center"/>
    </xf>
    <xf numFmtId="172" fontId="12" fillId="6" borderId="20" xfId="0" applyNumberFormat="1" applyFont="1" applyFill="1" applyBorder="1" applyAlignment="1">
      <alignment horizontal="center"/>
    </xf>
    <xf numFmtId="0" fontId="22" fillId="8" borderId="1" xfId="0" applyFont="1" applyFill="1" applyBorder="1"/>
    <xf numFmtId="172" fontId="22" fillId="8" borderId="1" xfId="0" applyNumberFormat="1" applyFont="1" applyFill="1" applyBorder="1" applyAlignment="1">
      <alignment horizontal="center"/>
    </xf>
    <xf numFmtId="9" fontId="22" fillId="8" borderId="1" xfId="0" applyNumberFormat="1" applyFont="1" applyFill="1" applyBorder="1" applyAlignment="1">
      <alignment horizontal="center"/>
    </xf>
    <xf numFmtId="0" fontId="18" fillId="2" borderId="1" xfId="0" applyFont="1" applyFill="1" applyBorder="1" applyAlignment="1">
      <alignment horizontal="center"/>
    </xf>
    <xf numFmtId="0" fontId="45" fillId="2" borderId="1" xfId="0" applyFont="1" applyFill="1" applyBorder="1"/>
    <xf numFmtId="0" fontId="37" fillId="2" borderId="1" xfId="0" applyFont="1" applyFill="1" applyBorder="1"/>
    <xf numFmtId="174" fontId="18" fillId="2" borderId="1" xfId="0" applyNumberFormat="1" applyFont="1" applyFill="1" applyBorder="1"/>
    <xf numFmtId="172" fontId="46" fillId="2" borderId="1" xfId="0" applyNumberFormat="1" applyFont="1" applyFill="1" applyBorder="1" applyAlignment="1">
      <alignment horizontal="center"/>
    </xf>
    <xf numFmtId="175" fontId="47" fillId="2" borderId="1" xfId="0" applyNumberFormat="1" applyFont="1" applyFill="1" applyBorder="1" applyAlignment="1">
      <alignment horizontal="left"/>
    </xf>
    <xf numFmtId="172" fontId="46" fillId="0" borderId="0" xfId="0" applyNumberFormat="1" applyFont="1" applyAlignment="1">
      <alignment horizontal="center"/>
    </xf>
    <xf numFmtId="176" fontId="48" fillId="2" borderId="1" xfId="0" applyNumberFormat="1" applyFont="1" applyFill="1" applyBorder="1"/>
    <xf numFmtId="176" fontId="37" fillId="2" borderId="1" xfId="0" applyNumberFormat="1" applyFont="1" applyFill="1" applyBorder="1"/>
    <xf numFmtId="1" fontId="18" fillId="2" borderId="1" xfId="0" applyNumberFormat="1" applyFont="1" applyFill="1" applyBorder="1"/>
    <xf numFmtId="0" fontId="26" fillId="2" borderId="1" xfId="0" applyFont="1" applyFill="1" applyBorder="1" applyAlignment="1">
      <alignment horizontal="left"/>
    </xf>
    <xf numFmtId="169" fontId="18" fillId="6" borderId="1" xfId="0" applyNumberFormat="1" applyFont="1" applyFill="1" applyBorder="1"/>
    <xf numFmtId="172" fontId="18" fillId="8" borderId="1" xfId="0" applyNumberFormat="1" applyFont="1" applyFill="1" applyBorder="1"/>
    <xf numFmtId="0" fontId="49" fillId="2" borderId="1" xfId="0" applyFont="1" applyFill="1" applyBorder="1"/>
    <xf numFmtId="10" fontId="26" fillId="2" borderId="1" xfId="0" applyNumberFormat="1" applyFont="1" applyFill="1" applyBorder="1" applyAlignment="1">
      <alignment horizontal="left"/>
    </xf>
    <xf numFmtId="9" fontId="18" fillId="6" borderId="1" xfId="0" applyNumberFormat="1" applyFont="1" applyFill="1" applyBorder="1"/>
    <xf numFmtId="0" fontId="43" fillId="2" borderId="13" xfId="0" applyFont="1" applyFill="1" applyBorder="1"/>
    <xf numFmtId="0" fontId="43" fillId="2" borderId="13" xfId="0" applyFont="1" applyFill="1" applyBorder="1" applyAlignment="1">
      <alignment horizontal="center"/>
    </xf>
    <xf numFmtId="169" fontId="12" fillId="6" borderId="1" xfId="0" applyNumberFormat="1" applyFont="1" applyFill="1" applyBorder="1" applyAlignment="1">
      <alignment horizontal="center"/>
    </xf>
    <xf numFmtId="172" fontId="18" fillId="2" borderId="1" xfId="0" applyNumberFormat="1" applyFont="1" applyFill="1" applyBorder="1" applyAlignment="1">
      <alignment horizontal="center"/>
    </xf>
    <xf numFmtId="177" fontId="18" fillId="2" borderId="1" xfId="0" applyNumberFormat="1" applyFont="1" applyFill="1" applyBorder="1"/>
    <xf numFmtId="0" fontId="18" fillId="2" borderId="13" xfId="0" applyFont="1" applyFill="1" applyBorder="1" applyAlignment="1">
      <alignment horizontal="left"/>
    </xf>
    <xf numFmtId="169" fontId="12" fillId="6" borderId="13" xfId="0" applyNumberFormat="1" applyFont="1" applyFill="1" applyBorder="1" applyAlignment="1">
      <alignment horizontal="center"/>
    </xf>
    <xf numFmtId="172" fontId="18" fillId="2" borderId="13" xfId="0" applyNumberFormat="1" applyFont="1" applyFill="1" applyBorder="1" applyAlignment="1">
      <alignment horizontal="center"/>
    </xf>
    <xf numFmtId="0" fontId="22" fillId="8" borderId="1" xfId="0" applyFont="1" applyFill="1" applyBorder="1" applyAlignment="1">
      <alignment horizontal="left"/>
    </xf>
    <xf numFmtId="172" fontId="18" fillId="2" borderId="1" xfId="0" applyNumberFormat="1" applyFont="1" applyFill="1" applyBorder="1"/>
    <xf numFmtId="9" fontId="46" fillId="2" borderId="1" xfId="0" applyNumberFormat="1" applyFont="1" applyFill="1" applyBorder="1"/>
    <xf numFmtId="0" fontId="50" fillId="2" borderId="1" xfId="0" applyFont="1" applyFill="1" applyBorder="1" applyAlignment="1">
      <alignment horizontal="center"/>
    </xf>
    <xf numFmtId="0" fontId="43" fillId="0" borderId="12" xfId="0" applyFont="1" applyBorder="1"/>
    <xf numFmtId="0" fontId="43" fillId="0" borderId="12" xfId="0" applyFont="1" applyBorder="1" applyAlignment="1">
      <alignment horizontal="right"/>
    </xf>
    <xf numFmtId="0" fontId="12" fillId="0" borderId="0" xfId="0" applyFont="1" applyAlignment="1">
      <alignment wrapText="1"/>
    </xf>
    <xf numFmtId="178" fontId="12" fillId="0" borderId="0" xfId="0" applyNumberFormat="1" applyFont="1"/>
    <xf numFmtId="178" fontId="12" fillId="0" borderId="0" xfId="0" applyNumberFormat="1" applyFont="1" applyAlignment="1">
      <alignment vertical="center"/>
    </xf>
    <xf numFmtId="0" fontId="12" fillId="0" borderId="12" xfId="0" applyFont="1" applyBorder="1" applyAlignment="1">
      <alignment wrapText="1"/>
    </xf>
    <xf numFmtId="178" fontId="12" fillId="0" borderId="12" xfId="0" applyNumberFormat="1" applyFont="1" applyBorder="1" applyAlignment="1">
      <alignment vertical="center"/>
    </xf>
    <xf numFmtId="0" fontId="11" fillId="0" borderId="0" xfId="0" applyFont="1" applyAlignment="1">
      <alignment horizontal="left" wrapText="1"/>
    </xf>
    <xf numFmtId="178" fontId="11" fillId="0" borderId="0" xfId="0" applyNumberFormat="1" applyFont="1"/>
    <xf numFmtId="0" fontId="51" fillId="0" borderId="0" xfId="0" applyFont="1" applyAlignment="1">
      <alignment vertical="top" wrapText="1"/>
    </xf>
    <xf numFmtId="170" fontId="2" fillId="0" borderId="0" xfId="0" applyNumberFormat="1" applyFont="1"/>
    <xf numFmtId="0" fontId="0" fillId="14" borderId="1" xfId="0" applyFont="1" applyFill="1" applyBorder="1"/>
    <xf numFmtId="0" fontId="0" fillId="15" borderId="1" xfId="0" applyFont="1" applyFill="1" applyBorder="1"/>
    <xf numFmtId="0" fontId="0" fillId="16" borderId="1" xfId="0" applyFont="1" applyFill="1" applyBorder="1"/>
    <xf numFmtId="0" fontId="0" fillId="17" borderId="1" xfId="0" applyFont="1" applyFill="1" applyBorder="1"/>
    <xf numFmtId="0" fontId="0" fillId="18" borderId="0" xfId="0" applyFont="1" applyFill="1" applyAlignment="1"/>
    <xf numFmtId="0" fontId="2" fillId="14" borderId="1" xfId="0" applyFont="1" applyFill="1" applyBorder="1" applyAlignment="1">
      <alignment horizontal="center" vertical="center"/>
    </xf>
    <xf numFmtId="3" fontId="2" fillId="19" borderId="1" xfId="0" applyNumberFormat="1" applyFont="1" applyFill="1" applyBorder="1"/>
    <xf numFmtId="0" fontId="9" fillId="0" borderId="28" xfId="0" applyFont="1" applyFill="1" applyBorder="1" applyAlignment="1">
      <alignment vertical="center"/>
    </xf>
    <xf numFmtId="0" fontId="2" fillId="0" borderId="28" xfId="0" applyFont="1" applyFill="1" applyBorder="1" applyAlignment="1">
      <alignment vertical="center"/>
    </xf>
    <xf numFmtId="0" fontId="24" fillId="0" borderId="28" xfId="0" applyFont="1" applyFill="1" applyBorder="1" applyAlignment="1">
      <alignment vertical="center"/>
    </xf>
    <xf numFmtId="0" fontId="14" fillId="0" borderId="28" xfId="0" applyFont="1" applyFill="1" applyBorder="1" applyAlignment="1">
      <alignment horizontal="right"/>
    </xf>
    <xf numFmtId="0" fontId="2" fillId="0" borderId="28" xfId="0" applyFont="1" applyFill="1" applyBorder="1"/>
    <xf numFmtId="0" fontId="7" fillId="0" borderId="28" xfId="0" applyFont="1" applyFill="1" applyBorder="1" applyAlignment="1">
      <alignment horizontal="left"/>
    </xf>
    <xf numFmtId="0" fontId="7" fillId="0" borderId="28" xfId="0" applyFont="1" applyFill="1" applyBorder="1"/>
    <xf numFmtId="0" fontId="12" fillId="0" borderId="28" xfId="0" applyFont="1" applyFill="1" applyBorder="1"/>
    <xf numFmtId="14" fontId="7" fillId="0" borderId="28" xfId="0" applyNumberFormat="1" applyFont="1" applyFill="1" applyBorder="1"/>
    <xf numFmtId="3" fontId="14" fillId="0" borderId="28" xfId="0" applyNumberFormat="1" applyFont="1" applyFill="1" applyBorder="1"/>
    <xf numFmtId="37" fontId="7" fillId="0" borderId="28" xfId="0" applyNumberFormat="1" applyFont="1" applyFill="1" applyBorder="1" applyAlignment="1">
      <alignment horizontal="center"/>
    </xf>
    <xf numFmtId="3" fontId="7" fillId="0" borderId="28" xfId="0" applyNumberFormat="1" applyFont="1" applyFill="1" applyBorder="1"/>
    <xf numFmtId="1" fontId="7" fillId="0" borderId="28" xfId="0" applyNumberFormat="1" applyFont="1" applyFill="1" applyBorder="1" applyAlignment="1">
      <alignment horizontal="center"/>
    </xf>
    <xf numFmtId="10" fontId="7" fillId="0" borderId="28" xfId="0" applyNumberFormat="1" applyFont="1" applyFill="1" applyBorder="1" applyAlignment="1">
      <alignment horizontal="center"/>
    </xf>
    <xf numFmtId="0" fontId="7" fillId="0" borderId="28" xfId="0" applyFont="1" applyFill="1" applyBorder="1" applyAlignment="1">
      <alignment horizontal="left" vertical="center"/>
    </xf>
    <xf numFmtId="0" fontId="7" fillId="0" borderId="28" xfId="0" applyFont="1" applyFill="1" applyBorder="1" applyAlignment="1">
      <alignment horizontal="center" vertical="center"/>
    </xf>
    <xf numFmtId="0" fontId="7" fillId="0" borderId="28" xfId="0" applyFont="1" applyFill="1" applyBorder="1" applyAlignment="1">
      <alignment horizontal="center" vertical="center" wrapText="1"/>
    </xf>
    <xf numFmtId="0" fontId="13" fillId="0" borderId="28" xfId="0" applyFont="1" applyFill="1" applyBorder="1"/>
    <xf numFmtId="3" fontId="7" fillId="0" borderId="28" xfId="0" applyNumberFormat="1" applyFont="1" applyFill="1" applyBorder="1" applyAlignment="1">
      <alignment horizontal="center"/>
    </xf>
    <xf numFmtId="0" fontId="24" fillId="0" borderId="28" xfId="0" applyFont="1" applyFill="1" applyBorder="1" applyAlignment="1">
      <alignment horizontal="left"/>
    </xf>
    <xf numFmtId="3" fontId="24" fillId="0" borderId="28" xfId="0" applyNumberFormat="1" applyFont="1" applyFill="1" applyBorder="1" applyAlignment="1">
      <alignment horizontal="center"/>
    </xf>
    <xf numFmtId="0" fontId="12" fillId="19" borderId="1" xfId="0" applyFont="1" applyFill="1" applyBorder="1" applyAlignment="1"/>
    <xf numFmtId="0" fontId="2" fillId="0" borderId="0" xfId="0" applyFont="1" applyFill="1"/>
    <xf numFmtId="0" fontId="22" fillId="0" borderId="0" xfId="0" applyFont="1" applyFill="1"/>
    <xf numFmtId="0" fontId="20" fillId="0" borderId="1" xfId="0" applyFont="1" applyFill="1" applyBorder="1" applyAlignment="1">
      <alignment horizontal="right"/>
    </xf>
    <xf numFmtId="0" fontId="33" fillId="0" borderId="1" xfId="0" applyFont="1" applyFill="1" applyBorder="1" applyAlignment="1">
      <alignment horizontal="right"/>
    </xf>
    <xf numFmtId="3" fontId="12" fillId="19" borderId="1" xfId="0" applyNumberFormat="1" applyFont="1" applyFill="1" applyBorder="1"/>
    <xf numFmtId="0" fontId="12" fillId="19" borderId="1" xfId="0" applyFont="1" applyFill="1" applyBorder="1"/>
    <xf numFmtId="3" fontId="2" fillId="20" borderId="0" xfId="0" applyNumberFormat="1" applyFont="1" applyFill="1"/>
    <xf numFmtId="0" fontId="55" fillId="0" borderId="0" xfId="0" applyFont="1"/>
    <xf numFmtId="0" fontId="56" fillId="0" borderId="0" xfId="0" applyFont="1"/>
    <xf numFmtId="0" fontId="0" fillId="0" borderId="0" xfId="0" applyFont="1" applyAlignment="1"/>
    <xf numFmtId="0" fontId="0" fillId="20" borderId="0" xfId="0" applyFont="1" applyFill="1" applyAlignment="1"/>
    <xf numFmtId="0" fontId="0" fillId="0" borderId="0" xfId="0" applyFont="1" applyAlignment="1">
      <alignment horizontal="left" indent="1"/>
    </xf>
    <xf numFmtId="3" fontId="2" fillId="0" borderId="28" xfId="0" applyNumberFormat="1" applyFont="1" applyBorder="1"/>
    <xf numFmtId="3" fontId="2" fillId="4" borderId="28" xfId="0" applyNumberFormat="1" applyFont="1" applyFill="1" applyBorder="1"/>
    <xf numFmtId="3" fontId="18" fillId="7" borderId="28" xfId="0" applyNumberFormat="1" applyFont="1" applyFill="1" applyBorder="1"/>
    <xf numFmtId="169" fontId="2" fillId="4" borderId="28" xfId="0" applyNumberFormat="1" applyFont="1" applyFill="1" applyBorder="1"/>
    <xf numFmtId="169" fontId="2" fillId="0" borderId="28" xfId="0" applyNumberFormat="1" applyFont="1" applyBorder="1"/>
    <xf numFmtId="3" fontId="2" fillId="0" borderId="16" xfId="0" applyNumberFormat="1" applyFont="1" applyBorder="1" applyAlignment="1">
      <alignment horizontal="left" indent="1"/>
    </xf>
    <xf numFmtId="3" fontId="2" fillId="0" borderId="16" xfId="0" applyNumberFormat="1" applyFont="1" applyBorder="1"/>
    <xf numFmtId="3" fontId="2" fillId="0" borderId="13" xfId="0" applyNumberFormat="1" applyFont="1" applyBorder="1" applyAlignment="1">
      <alignment horizontal="left" indent="1"/>
    </xf>
    <xf numFmtId="3" fontId="2" fillId="0" borderId="13" xfId="0" applyNumberFormat="1" applyFont="1" applyBorder="1"/>
    <xf numFmtId="3" fontId="18" fillId="7" borderId="16" xfId="0" applyNumberFormat="1" applyFont="1" applyFill="1" applyBorder="1"/>
    <xf numFmtId="169" fontId="2" fillId="4" borderId="16" xfId="0" applyNumberFormat="1" applyFont="1" applyFill="1" applyBorder="1"/>
    <xf numFmtId="169" fontId="2" fillId="0" borderId="16" xfId="0" applyNumberFormat="1" applyFont="1" applyBorder="1"/>
    <xf numFmtId="169" fontId="2" fillId="0" borderId="13" xfId="0" applyNumberFormat="1" applyFont="1" applyBorder="1"/>
    <xf numFmtId="0" fontId="56" fillId="0" borderId="0" xfId="0" applyFont="1" applyAlignment="1">
      <alignment horizontal="left"/>
    </xf>
    <xf numFmtId="0" fontId="57" fillId="0" borderId="0" xfId="0" applyFont="1" applyAlignment="1"/>
    <xf numFmtId="0" fontId="58" fillId="0" borderId="12" xfId="0" applyFont="1" applyBorder="1"/>
    <xf numFmtId="0" fontId="59" fillId="0" borderId="0" xfId="0" applyFont="1"/>
    <xf numFmtId="0" fontId="60" fillId="0" borderId="0" xfId="0" applyFont="1"/>
    <xf numFmtId="0" fontId="0" fillId="0" borderId="0" xfId="0" applyFont="1" applyAlignment="1"/>
    <xf numFmtId="0" fontId="9" fillId="5" borderId="28" xfId="0" applyFont="1" applyFill="1" applyBorder="1" applyAlignment="1">
      <alignment vertical="center"/>
    </xf>
    <xf numFmtId="0" fontId="19" fillId="0" borderId="13" xfId="0" applyFont="1" applyBorder="1"/>
    <xf numFmtId="0" fontId="2" fillId="6" borderId="28" xfId="0" applyFont="1" applyFill="1" applyBorder="1" applyAlignment="1"/>
    <xf numFmtId="0" fontId="2" fillId="6" borderId="28" xfId="0" applyFont="1" applyFill="1" applyBorder="1"/>
    <xf numFmtId="0" fontId="2" fillId="11" borderId="28" xfId="0" applyFont="1" applyFill="1" applyBorder="1"/>
    <xf numFmtId="3" fontId="37" fillId="12" borderId="28" xfId="0" applyNumberFormat="1" applyFont="1" applyFill="1" applyBorder="1"/>
    <xf numFmtId="1" fontId="2" fillId="6" borderId="28" xfId="0" applyNumberFormat="1" applyFont="1" applyFill="1" applyBorder="1" applyAlignment="1"/>
    <xf numFmtId="1" fontId="2" fillId="6" borderId="28" xfId="0" applyNumberFormat="1" applyFont="1" applyFill="1" applyBorder="1"/>
    <xf numFmtId="0" fontId="28" fillId="0" borderId="13" xfId="0" applyFont="1" applyBorder="1" applyAlignment="1">
      <alignment horizontal="center" vertical="center" wrapText="1"/>
    </xf>
    <xf numFmtId="20" fontId="28" fillId="0" borderId="13" xfId="0" applyNumberFormat="1" applyFont="1" applyBorder="1" applyAlignment="1">
      <alignment horizontal="center" vertical="center" wrapText="1"/>
    </xf>
    <xf numFmtId="0" fontId="0" fillId="0" borderId="0" xfId="0" applyFont="1" applyAlignment="1"/>
    <xf numFmtId="0" fontId="6" fillId="0" borderId="4" xfId="0" applyFont="1" applyBorder="1" applyAlignment="1">
      <alignment horizontal="center" vertical="top" wrapText="1"/>
    </xf>
    <xf numFmtId="0" fontId="5" fillId="0" borderId="5" xfId="0" applyFont="1" applyBorder="1"/>
    <xf numFmtId="0" fontId="5" fillId="0" borderId="6" xfId="0" applyFont="1" applyBorder="1"/>
    <xf numFmtId="0" fontId="5" fillId="0" borderId="7" xfId="0" applyFont="1" applyBorder="1"/>
    <xf numFmtId="0" fontId="0" fillId="0" borderId="0" xfId="0" applyFont="1" applyAlignment="1"/>
    <xf numFmtId="0" fontId="5" fillId="0" borderId="8" xfId="0" applyFont="1" applyBorder="1"/>
    <xf numFmtId="0" fontId="6" fillId="0" borderId="7" xfId="0" applyFont="1" applyBorder="1" applyAlignment="1">
      <alignment horizontal="center" vertical="center" wrapText="1"/>
    </xf>
    <xf numFmtId="0" fontId="5" fillId="0" borderId="9" xfId="0" applyFont="1" applyBorder="1"/>
    <xf numFmtId="0" fontId="5" fillId="0" borderId="10" xfId="0" applyFont="1" applyBorder="1"/>
    <xf numFmtId="0" fontId="5" fillId="0" borderId="11" xfId="0" applyFont="1" applyBorder="1"/>
    <xf numFmtId="0" fontId="2" fillId="14" borderId="2" xfId="0" applyFont="1" applyFill="1" applyBorder="1" applyAlignment="1">
      <alignment horizontal="center" vertical="center"/>
    </xf>
    <xf numFmtId="0" fontId="5" fillId="14" borderId="3" xfId="0" applyFont="1" applyFill="1" applyBorder="1"/>
    <xf numFmtId="0" fontId="7" fillId="2" borderId="2" xfId="0" applyFont="1" applyFill="1" applyBorder="1" applyAlignment="1">
      <alignment horizontal="center" vertical="center"/>
    </xf>
    <xf numFmtId="0" fontId="5" fillId="0" borderId="3" xfId="0" applyFont="1" applyBorder="1"/>
    <xf numFmtId="0" fontId="3" fillId="0" borderId="12" xfId="0" applyFont="1" applyBorder="1" applyAlignment="1">
      <alignment horizontal="center"/>
    </xf>
    <xf numFmtId="0" fontId="5" fillId="0" borderId="12" xfId="0" applyFont="1" applyBorder="1"/>
    <xf numFmtId="0" fontId="5" fillId="0" borderId="13" xfId="0" applyFont="1" applyBorder="1"/>
    <xf numFmtId="49" fontId="3" fillId="0" borderId="0" xfId="0" applyNumberFormat="1" applyFont="1" applyAlignment="1">
      <alignment horizontal="left" vertical="center" wrapText="1"/>
    </xf>
    <xf numFmtId="49" fontId="13" fillId="0" borderId="0" xfId="0" applyNumberFormat="1" applyFont="1" applyAlignment="1">
      <alignment horizontal="left" vertical="center" wrapText="1"/>
    </xf>
    <xf numFmtId="0" fontId="51" fillId="13" borderId="21" xfId="0" applyFont="1" applyFill="1" applyBorder="1" applyAlignment="1">
      <alignment horizontal="left" vertical="top" wrapText="1"/>
    </xf>
    <xf numFmtId="0" fontId="5" fillId="0" borderId="22" xfId="0" applyFont="1" applyBorder="1"/>
    <xf numFmtId="0" fontId="5" fillId="0" borderId="23" xfId="0" applyFont="1" applyBorder="1"/>
    <xf numFmtId="0" fontId="5" fillId="0" borderId="24" xfId="0" applyFont="1" applyBorder="1"/>
    <xf numFmtId="0" fontId="5" fillId="0" borderId="25" xfId="0" applyFont="1" applyBorder="1"/>
    <xf numFmtId="0" fontId="5" fillId="0" borderId="26" xfId="0" applyFont="1" applyBorder="1"/>
    <xf numFmtId="0" fontId="5" fillId="0" borderId="27" xfId="0" applyFont="1" applyBorder="1"/>
    <xf numFmtId="0" fontId="5" fillId="0" borderId="28" xfId="0" applyFont="1" applyBorder="1"/>
  </cellXfs>
  <cellStyles count="1">
    <cellStyle name="Normal"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1"/>
  <c:style val="2"/>
  <c:chart>
    <c:title>
      <c:tx>
        <c:rich>
          <a:bodyPr/>
          <a:lstStyle/>
          <a:p>
            <a:pPr lvl="0">
              <a:defRPr sz="1100" b="1" i="0">
                <a:solidFill>
                  <a:srgbClr val="595959"/>
                </a:solidFill>
                <a:latin typeface="Arial Nova Light"/>
              </a:defRPr>
            </a:pPr>
            <a:r>
              <a:rPr lang="fr-FR"/>
              <a:t>Evolution du CA et de l'EBIT (en % du CA)</a:t>
            </a:r>
          </a:p>
        </c:rich>
      </c:tx>
      <c:layout/>
      <c:overlay val="0"/>
    </c:title>
    <c:autoTitleDeleted val="0"/>
    <c:plotArea>
      <c:layout>
        <c:manualLayout>
          <c:xMode val="edge"/>
          <c:yMode val="edge"/>
          <c:x val="0.202533218503937"/>
          <c:y val="0.215514468919233"/>
          <c:w val="0.64233240376203"/>
          <c:h val="0.478023190139207"/>
        </c:manualLayout>
      </c:layout>
      <c:barChart>
        <c:barDir val="col"/>
        <c:grouping val="clustered"/>
        <c:varyColors val="1"/>
        <c:ser>
          <c:idx val="0"/>
          <c:order val="0"/>
          <c:tx>
            <c:strRef>
              <c:f>ANALYSES!$B$8</c:f>
              <c:strCache>
                <c:ptCount val="1"/>
                <c:pt idx="0">
                  <c:v>Chiffre d'affaires</c:v>
                </c:pt>
              </c:strCache>
            </c:strRef>
          </c:tx>
          <c:spPr>
            <a:solidFill>
              <a:srgbClr val="C69038"/>
            </a:solidFill>
          </c:spPr>
          <c:invertIfNegative val="1"/>
          <c:dLbls>
            <c:spPr>
              <a:noFill/>
              <a:ln>
                <a:noFill/>
              </a:ln>
              <a:effectLst/>
            </c:spPr>
            <c:txPr>
              <a:bodyPr/>
              <a:lstStyle/>
              <a:p>
                <a:pPr lvl="0">
                  <a:defRPr b="0" i="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ANALYSES!$C$7:$G$7</c:f>
              <c:numCache>
                <c:formatCode>General</c:formatCode>
                <c:ptCount val="5"/>
                <c:pt idx="0">
                  <c:v>2020.0</c:v>
                </c:pt>
                <c:pt idx="1">
                  <c:v>2021.0</c:v>
                </c:pt>
                <c:pt idx="2">
                  <c:v>2022.0</c:v>
                </c:pt>
                <c:pt idx="3">
                  <c:v>2023.0</c:v>
                </c:pt>
                <c:pt idx="4">
                  <c:v>2024.0</c:v>
                </c:pt>
              </c:numCache>
            </c:numRef>
          </c:cat>
          <c:val>
            <c:numRef>
              <c:f>ANALYSES!$C$8:$G$8</c:f>
              <c:numCache>
                <c:formatCode>#,##0</c:formatCode>
                <c:ptCount val="5"/>
                <c:pt idx="0">
                  <c:v>0.0</c:v>
                </c:pt>
                <c:pt idx="1">
                  <c:v>0.0</c:v>
                </c:pt>
                <c:pt idx="2">
                  <c:v>0.0</c:v>
                </c:pt>
                <c:pt idx="3">
                  <c:v>0.0</c:v>
                </c:pt>
                <c:pt idx="4">
                  <c:v>0.0</c:v>
                </c:pt>
              </c:numCache>
            </c:numRef>
          </c:val>
          <c:extLst xmlns:c16r2="http://schemas.microsoft.com/office/drawing/2015/06/chart">
            <c:ext xmlns:c16="http://schemas.microsoft.com/office/drawing/2014/chart" uri="{C3380CC4-5D6E-409C-BE32-E72D297353CC}">
              <c16:uniqueId val="{00000000-FC63-4B1A-AD2C-EDD76363453F}"/>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23549432"/>
        <c:axId val="2081710072"/>
      </c:barChart>
      <c:lineChart>
        <c:grouping val="standard"/>
        <c:varyColors val="0"/>
        <c:ser>
          <c:idx val="1"/>
          <c:order val="1"/>
          <c:tx>
            <c:strRef>
              <c:f>ANALYSES!$B$9</c:f>
              <c:strCache>
                <c:ptCount val="1"/>
                <c:pt idx="0">
                  <c:v>EBIT</c:v>
                </c:pt>
              </c:strCache>
            </c:strRef>
          </c:tx>
          <c:spPr>
            <a:ln w="9525" cmpd="sng">
              <a:solidFill>
                <a:srgbClr val="4D4D4D"/>
              </a:solidFill>
              <a:prstDash val="solid"/>
            </a:ln>
          </c:spPr>
          <c:marker>
            <c:symbol val="circle"/>
            <c:size val="3"/>
            <c:spPr>
              <a:solidFill>
                <a:srgbClr val="4D4D4D"/>
              </a:solidFill>
              <a:ln cmpd="sng">
                <a:solidFill>
                  <a:srgbClr val="4D4D4D"/>
                </a:solidFill>
              </a:ln>
            </c:spPr>
          </c:marker>
          <c:dLbls>
            <c:spPr>
              <a:noFill/>
              <a:ln>
                <a:noFill/>
              </a:ln>
              <a:effectLst/>
            </c:spPr>
            <c:txPr>
              <a:bodyPr/>
              <a:lstStyle/>
              <a:p>
                <a:pPr lvl="0">
                  <a:defRPr b="0" i="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ANALYSES!$C$7:$G$7</c:f>
              <c:numCache>
                <c:formatCode>General</c:formatCode>
                <c:ptCount val="5"/>
                <c:pt idx="0">
                  <c:v>2020.0</c:v>
                </c:pt>
                <c:pt idx="1">
                  <c:v>2021.0</c:v>
                </c:pt>
                <c:pt idx="2">
                  <c:v>2022.0</c:v>
                </c:pt>
                <c:pt idx="3">
                  <c:v>2023.0</c:v>
                </c:pt>
                <c:pt idx="4">
                  <c:v>2024.0</c:v>
                </c:pt>
              </c:numCache>
            </c:numRef>
          </c:cat>
          <c:val>
            <c:numRef>
              <c:f>ANALYSES!$C$9:$G$9</c:f>
              <c:numCache>
                <c:formatCode>0%</c:formatCode>
                <c:ptCount val="5"/>
                <c:pt idx="0">
                  <c:v>0.0</c:v>
                </c:pt>
                <c:pt idx="1">
                  <c:v>0.0</c:v>
                </c:pt>
                <c:pt idx="2">
                  <c:v>0.0</c:v>
                </c:pt>
                <c:pt idx="3">
                  <c:v>0.0</c:v>
                </c:pt>
                <c:pt idx="4">
                  <c:v>0.0</c:v>
                </c:pt>
              </c:numCache>
            </c:numRef>
          </c:val>
          <c:smooth val="0"/>
          <c:extLst xmlns:c16r2="http://schemas.microsoft.com/office/drawing/2015/06/chart">
            <c:ext xmlns:c16="http://schemas.microsoft.com/office/drawing/2014/chart" uri="{C3380CC4-5D6E-409C-BE32-E72D297353CC}">
              <c16:uniqueId val="{00000001-FC63-4B1A-AD2C-EDD76363453F}"/>
            </c:ext>
          </c:extLst>
        </c:ser>
        <c:dLbls>
          <c:showLegendKey val="0"/>
          <c:showVal val="0"/>
          <c:showCatName val="0"/>
          <c:showSerName val="0"/>
          <c:showPercent val="0"/>
          <c:showBubbleSize val="0"/>
        </c:dLbls>
        <c:marker val="1"/>
        <c:smooth val="0"/>
        <c:axId val="2081715896"/>
        <c:axId val="2081718888"/>
      </c:lineChart>
      <c:catAx>
        <c:axId val="-2123549432"/>
        <c:scaling>
          <c:orientation val="minMax"/>
        </c:scaling>
        <c:delete val="0"/>
        <c:axPos val="b"/>
        <c:numFmt formatCode="General" sourceLinked="1"/>
        <c:majorTickMark val="cross"/>
        <c:minorTickMark val="cross"/>
        <c:tickLblPos val="nextTo"/>
        <c:txPr>
          <a:bodyPr rot="0"/>
          <a:lstStyle/>
          <a:p>
            <a:pPr lvl="0">
              <a:defRPr b="1" i="0"/>
            </a:pPr>
            <a:endParaRPr lang="fr-FR"/>
          </a:p>
        </c:txPr>
        <c:crossAx val="2081710072"/>
        <c:crosses val="autoZero"/>
        <c:auto val="1"/>
        <c:lblAlgn val="ctr"/>
        <c:lblOffset val="100"/>
        <c:noMultiLvlLbl val="1"/>
      </c:catAx>
      <c:valAx>
        <c:axId val="2081710072"/>
        <c:scaling>
          <c:orientation val="minMax"/>
        </c:scaling>
        <c:delete val="0"/>
        <c:axPos val="l"/>
        <c:majorGridlines>
          <c:spPr>
            <a:ln>
              <a:solidFill>
                <a:srgbClr val="FFFFFF"/>
              </a:solidFill>
            </a:ln>
          </c:spPr>
        </c:majorGridlines>
        <c:numFmt formatCode="#,##0" sourceLinked="1"/>
        <c:majorTickMark val="cross"/>
        <c:minorTickMark val="cross"/>
        <c:tickLblPos val="nextTo"/>
        <c:spPr>
          <a:ln w="47625">
            <a:noFill/>
          </a:ln>
        </c:spPr>
        <c:txPr>
          <a:bodyPr/>
          <a:lstStyle/>
          <a:p>
            <a:pPr lvl="0">
              <a:defRPr b="0"/>
            </a:pPr>
            <a:endParaRPr lang="fr-FR"/>
          </a:p>
        </c:txPr>
        <c:crossAx val="-2123549432"/>
        <c:crosses val="autoZero"/>
        <c:crossBetween val="between"/>
      </c:valAx>
      <c:catAx>
        <c:axId val="2081715896"/>
        <c:scaling>
          <c:orientation val="minMax"/>
        </c:scaling>
        <c:delete val="1"/>
        <c:axPos val="b"/>
        <c:numFmt formatCode="General" sourceLinked="1"/>
        <c:majorTickMark val="cross"/>
        <c:minorTickMark val="cross"/>
        <c:tickLblPos val="nextTo"/>
        <c:crossAx val="2081718888"/>
        <c:crosses val="autoZero"/>
        <c:auto val="1"/>
        <c:lblAlgn val="ctr"/>
        <c:lblOffset val="100"/>
        <c:noMultiLvlLbl val="1"/>
      </c:catAx>
      <c:valAx>
        <c:axId val="2081718888"/>
        <c:scaling>
          <c:orientation val="minMax"/>
        </c:scaling>
        <c:delete val="0"/>
        <c:axPos val="r"/>
        <c:majorGridlines>
          <c:spPr>
            <a:ln>
              <a:solidFill>
                <a:srgbClr val="B7B7B7"/>
              </a:solidFill>
            </a:ln>
          </c:spPr>
        </c:majorGridlines>
        <c:numFmt formatCode="0%" sourceLinked="1"/>
        <c:majorTickMark val="cross"/>
        <c:minorTickMark val="cross"/>
        <c:tickLblPos val="nextTo"/>
        <c:spPr>
          <a:ln w="47625">
            <a:noFill/>
          </a:ln>
        </c:spPr>
        <c:txPr>
          <a:bodyPr/>
          <a:lstStyle/>
          <a:p>
            <a:pPr lvl="0">
              <a:defRPr b="0"/>
            </a:pPr>
            <a:endParaRPr lang="fr-FR"/>
          </a:p>
        </c:txPr>
        <c:crossAx val="2081715896"/>
        <c:crosses val="max"/>
        <c:crossBetween val="between"/>
      </c:val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1"/>
  <c:style val="2"/>
  <c:chart>
    <c:title>
      <c:tx>
        <c:rich>
          <a:bodyPr/>
          <a:lstStyle/>
          <a:p>
            <a:pPr lvl="0">
              <a:defRPr sz="1200" b="1" i="0">
                <a:solidFill>
                  <a:srgbClr val="000000"/>
                </a:solidFill>
                <a:latin typeface="Arial Nova Light"/>
              </a:defRPr>
            </a:pPr>
            <a:r>
              <a:rPr lang="fr-FR"/>
              <a:t>CA par activités en K€</a:t>
            </a:r>
          </a:p>
        </c:rich>
      </c:tx>
      <c:layout/>
      <c:overlay val="0"/>
    </c:title>
    <c:autoTitleDeleted val="0"/>
    <c:plotArea>
      <c:layout/>
      <c:barChart>
        <c:barDir val="col"/>
        <c:grouping val="stacked"/>
        <c:varyColors val="1"/>
        <c:ser>
          <c:idx val="0"/>
          <c:order val="0"/>
          <c:tx>
            <c:strRef>
              <c:f>ANALYSES!$B$25</c:f>
              <c:strCache>
                <c:ptCount val="1"/>
                <c:pt idx="0">
                  <c:v>#REF!</c:v>
                </c:pt>
              </c:strCache>
            </c:strRef>
          </c:tx>
          <c:spPr>
            <a:solidFill>
              <a:srgbClr val="D0CFCF"/>
            </a:solidFill>
          </c:spPr>
          <c:invertIfNegative val="1"/>
          <c:cat>
            <c:numRef>
              <c:f>ANALYSES!$C$24:$G$24</c:f>
              <c:numCache>
                <c:formatCode>General</c:formatCode>
                <c:ptCount val="5"/>
                <c:pt idx="0">
                  <c:v>2020.0</c:v>
                </c:pt>
                <c:pt idx="1">
                  <c:v>2021.0</c:v>
                </c:pt>
                <c:pt idx="2">
                  <c:v>2022.0</c:v>
                </c:pt>
                <c:pt idx="3">
                  <c:v>2023.0</c:v>
                </c:pt>
                <c:pt idx="4">
                  <c:v>2024.0</c:v>
                </c:pt>
              </c:numCache>
            </c:numRef>
          </c:cat>
          <c:val>
            <c:numRef>
              <c:f>ANALYSES!$C$25:$G$25</c:f>
              <c:numCache>
                <c:formatCode>#,##0</c:formatCode>
                <c:ptCount val="5"/>
                <c:pt idx="0">
                  <c:v>0.0</c:v>
                </c:pt>
                <c:pt idx="1">
                  <c:v>0.0</c:v>
                </c:pt>
                <c:pt idx="2">
                  <c:v>0.0</c:v>
                </c:pt>
                <c:pt idx="3">
                  <c:v>0.0</c:v>
                </c:pt>
                <c:pt idx="4">
                  <c:v>0.0</c:v>
                </c:pt>
              </c:numCache>
            </c:numRef>
          </c:val>
          <c:extLst xmlns:c16r2="http://schemas.microsoft.com/office/drawing/2015/06/chart">
            <c:ext xmlns:c16="http://schemas.microsoft.com/office/drawing/2014/chart" uri="{C3380CC4-5D6E-409C-BE32-E72D297353CC}">
              <c16:uniqueId val="{00000000-0D87-4957-8D01-38B22DF52B43}"/>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ANALYSES!$B$26</c:f>
              <c:strCache>
                <c:ptCount val="1"/>
                <c:pt idx="0">
                  <c:v>#REF!</c:v>
                </c:pt>
              </c:strCache>
            </c:strRef>
          </c:tx>
          <c:spPr>
            <a:solidFill>
              <a:srgbClr val="747373"/>
            </a:solidFill>
          </c:spPr>
          <c:invertIfNegative val="1"/>
          <c:cat>
            <c:numRef>
              <c:f>ANALYSES!$C$24:$G$24</c:f>
              <c:numCache>
                <c:formatCode>General</c:formatCode>
                <c:ptCount val="5"/>
                <c:pt idx="0">
                  <c:v>2020.0</c:v>
                </c:pt>
                <c:pt idx="1">
                  <c:v>2021.0</c:v>
                </c:pt>
                <c:pt idx="2">
                  <c:v>2022.0</c:v>
                </c:pt>
                <c:pt idx="3">
                  <c:v>2023.0</c:v>
                </c:pt>
                <c:pt idx="4">
                  <c:v>2024.0</c:v>
                </c:pt>
              </c:numCache>
            </c:numRef>
          </c:cat>
          <c:val>
            <c:numRef>
              <c:f>ANALYSES!$C$26:$G$26</c:f>
              <c:numCache>
                <c:formatCode>#,##0</c:formatCode>
                <c:ptCount val="5"/>
                <c:pt idx="0">
                  <c:v>0.0</c:v>
                </c:pt>
                <c:pt idx="1">
                  <c:v>0.0</c:v>
                </c:pt>
                <c:pt idx="2">
                  <c:v>0.0</c:v>
                </c:pt>
                <c:pt idx="3">
                  <c:v>0.0</c:v>
                </c:pt>
                <c:pt idx="4">
                  <c:v>0.0</c:v>
                </c:pt>
              </c:numCache>
            </c:numRef>
          </c:val>
          <c:extLst xmlns:c16r2="http://schemas.microsoft.com/office/drawing/2015/06/chart">
            <c:ext xmlns:c16="http://schemas.microsoft.com/office/drawing/2014/chart" uri="{C3380CC4-5D6E-409C-BE32-E72D297353CC}">
              <c16:uniqueId val="{00000001-0D87-4957-8D01-38B22DF52B43}"/>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ANALYSES!$B$27</c:f>
              <c:strCache>
                <c:ptCount val="1"/>
                <c:pt idx="0">
                  <c:v>#REF!</c:v>
                </c:pt>
              </c:strCache>
            </c:strRef>
          </c:tx>
          <c:spPr>
            <a:solidFill>
              <a:srgbClr val="A6A6A6"/>
            </a:solidFill>
          </c:spPr>
          <c:invertIfNegative val="1"/>
          <c:cat>
            <c:numRef>
              <c:f>ANALYSES!$C$24:$G$24</c:f>
              <c:numCache>
                <c:formatCode>General</c:formatCode>
                <c:ptCount val="5"/>
                <c:pt idx="0">
                  <c:v>2020.0</c:v>
                </c:pt>
                <c:pt idx="1">
                  <c:v>2021.0</c:v>
                </c:pt>
                <c:pt idx="2">
                  <c:v>2022.0</c:v>
                </c:pt>
                <c:pt idx="3">
                  <c:v>2023.0</c:v>
                </c:pt>
                <c:pt idx="4">
                  <c:v>2024.0</c:v>
                </c:pt>
              </c:numCache>
            </c:numRef>
          </c:cat>
          <c:val>
            <c:numRef>
              <c:f>ANALYSES!$C$27:$G$27</c:f>
              <c:numCache>
                <c:formatCode>#,##0</c:formatCode>
                <c:ptCount val="5"/>
                <c:pt idx="0">
                  <c:v>0.0</c:v>
                </c:pt>
                <c:pt idx="1">
                  <c:v>0.0</c:v>
                </c:pt>
                <c:pt idx="2">
                  <c:v>0.0</c:v>
                </c:pt>
                <c:pt idx="3">
                  <c:v>0.0</c:v>
                </c:pt>
                <c:pt idx="4">
                  <c:v>0.0</c:v>
                </c:pt>
              </c:numCache>
            </c:numRef>
          </c:val>
          <c:extLst xmlns:c16r2="http://schemas.microsoft.com/office/drawing/2015/06/chart">
            <c:ext xmlns:c16="http://schemas.microsoft.com/office/drawing/2014/chart" uri="{C3380CC4-5D6E-409C-BE32-E72D297353CC}">
              <c16:uniqueId val="{00000002-0D87-4957-8D01-38B22DF52B43}"/>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
          <c:order val="3"/>
          <c:tx>
            <c:strRef>
              <c:f>ANALYSES!$B$28</c:f>
              <c:strCache>
                <c:ptCount val="1"/>
                <c:pt idx="0">
                  <c:v>#REF!</c:v>
                </c:pt>
              </c:strCache>
            </c:strRef>
          </c:tx>
          <c:spPr>
            <a:solidFill>
              <a:srgbClr val="3A3A3A"/>
            </a:solidFill>
          </c:spPr>
          <c:invertIfNegative val="1"/>
          <c:cat>
            <c:numRef>
              <c:f>ANALYSES!$C$24:$G$24</c:f>
              <c:numCache>
                <c:formatCode>General</c:formatCode>
                <c:ptCount val="5"/>
                <c:pt idx="0">
                  <c:v>2020.0</c:v>
                </c:pt>
                <c:pt idx="1">
                  <c:v>2021.0</c:v>
                </c:pt>
                <c:pt idx="2">
                  <c:v>2022.0</c:v>
                </c:pt>
                <c:pt idx="3">
                  <c:v>2023.0</c:v>
                </c:pt>
                <c:pt idx="4">
                  <c:v>2024.0</c:v>
                </c:pt>
              </c:numCache>
            </c:numRef>
          </c:cat>
          <c:val>
            <c:numRef>
              <c:f>ANALYSES!$C$28:$G$28</c:f>
              <c:numCache>
                <c:formatCode>#,##0</c:formatCode>
                <c:ptCount val="5"/>
                <c:pt idx="0">
                  <c:v>0.0</c:v>
                </c:pt>
                <c:pt idx="1">
                  <c:v>0.0</c:v>
                </c:pt>
                <c:pt idx="2">
                  <c:v>0.0</c:v>
                </c:pt>
                <c:pt idx="3">
                  <c:v>0.0</c:v>
                </c:pt>
                <c:pt idx="4">
                  <c:v>0.0</c:v>
                </c:pt>
              </c:numCache>
            </c:numRef>
          </c:val>
          <c:extLst xmlns:c16r2="http://schemas.microsoft.com/office/drawing/2015/06/chart">
            <c:ext xmlns:c16="http://schemas.microsoft.com/office/drawing/2014/chart" uri="{C3380CC4-5D6E-409C-BE32-E72D297353CC}">
              <c16:uniqueId val="{00000003-0D87-4957-8D01-38B22DF52B43}"/>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4"/>
          <c:order val="4"/>
          <c:tx>
            <c:strRef>
              <c:f>ANALYSES!$B$29</c:f>
              <c:strCache>
                <c:ptCount val="1"/>
                <c:pt idx="0">
                  <c:v>#REF!</c:v>
                </c:pt>
              </c:strCache>
            </c:strRef>
          </c:tx>
          <c:spPr>
            <a:solidFill>
              <a:srgbClr val="F2F2F2"/>
            </a:solidFill>
          </c:spPr>
          <c:invertIfNegative val="1"/>
          <c:cat>
            <c:numRef>
              <c:f>ANALYSES!$C$24:$G$24</c:f>
              <c:numCache>
                <c:formatCode>General</c:formatCode>
                <c:ptCount val="5"/>
                <c:pt idx="0">
                  <c:v>2020.0</c:v>
                </c:pt>
                <c:pt idx="1">
                  <c:v>2021.0</c:v>
                </c:pt>
                <c:pt idx="2">
                  <c:v>2022.0</c:v>
                </c:pt>
                <c:pt idx="3">
                  <c:v>2023.0</c:v>
                </c:pt>
                <c:pt idx="4">
                  <c:v>2024.0</c:v>
                </c:pt>
              </c:numCache>
            </c:numRef>
          </c:cat>
          <c:val>
            <c:numRef>
              <c:f>ANALYSES!$C$29:$G$29</c:f>
              <c:numCache>
                <c:formatCode>#,##0</c:formatCode>
                <c:ptCount val="5"/>
                <c:pt idx="0">
                  <c:v>0.0</c:v>
                </c:pt>
                <c:pt idx="1">
                  <c:v>0.0</c:v>
                </c:pt>
                <c:pt idx="2">
                  <c:v>0.0</c:v>
                </c:pt>
                <c:pt idx="3">
                  <c:v>0.0</c:v>
                </c:pt>
                <c:pt idx="4">
                  <c:v>0.0</c:v>
                </c:pt>
              </c:numCache>
            </c:numRef>
          </c:val>
          <c:extLst xmlns:c16r2="http://schemas.microsoft.com/office/drawing/2015/06/chart">
            <c:ext xmlns:c16="http://schemas.microsoft.com/office/drawing/2014/chart" uri="{C3380CC4-5D6E-409C-BE32-E72D297353CC}">
              <c16:uniqueId val="{00000004-0D87-4957-8D01-38B22DF52B43}"/>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5"/>
          <c:order val="5"/>
          <c:tx>
            <c:strRef>
              <c:f>ANALYSES!$B$30</c:f>
              <c:strCache>
                <c:ptCount val="1"/>
              </c:strCache>
            </c:strRef>
          </c:tx>
          <c:spPr>
            <a:solidFill>
              <a:srgbClr val="BEC1B8"/>
            </a:solidFill>
          </c:spPr>
          <c:invertIfNegative val="1"/>
          <c:cat>
            <c:numRef>
              <c:f>ANALYSES!$C$24:$G$24</c:f>
              <c:numCache>
                <c:formatCode>General</c:formatCode>
                <c:ptCount val="5"/>
                <c:pt idx="0">
                  <c:v>2020.0</c:v>
                </c:pt>
                <c:pt idx="1">
                  <c:v>2021.0</c:v>
                </c:pt>
                <c:pt idx="2">
                  <c:v>2022.0</c:v>
                </c:pt>
                <c:pt idx="3">
                  <c:v>2023.0</c:v>
                </c:pt>
                <c:pt idx="4">
                  <c:v>2024.0</c:v>
                </c:pt>
              </c:numCache>
            </c:numRef>
          </c:cat>
          <c:val>
            <c:numRef>
              <c:f>ANALYSES!$C$30:$G$30</c:f>
              <c:numCache>
                <c:formatCode>#,##0</c:formatCode>
                <c:ptCount val="5"/>
              </c:numCache>
            </c:numRef>
          </c:val>
          <c:extLst xmlns:c16r2="http://schemas.microsoft.com/office/drawing/2015/06/chart">
            <c:ext xmlns:c16="http://schemas.microsoft.com/office/drawing/2014/chart" uri="{C3380CC4-5D6E-409C-BE32-E72D297353CC}">
              <c16:uniqueId val="{00000005-0D87-4957-8D01-38B22DF52B43}"/>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overlap val="100"/>
        <c:axId val="-2123504344"/>
        <c:axId val="-2123501320"/>
      </c:barChart>
      <c:catAx>
        <c:axId val="-2123504344"/>
        <c:scaling>
          <c:orientation val="minMax"/>
        </c:scaling>
        <c:delete val="0"/>
        <c:axPos val="b"/>
        <c:numFmt formatCode="General" sourceLinked="1"/>
        <c:majorTickMark val="cross"/>
        <c:minorTickMark val="cross"/>
        <c:tickLblPos val="nextTo"/>
        <c:txPr>
          <a:bodyPr rot="-16800000"/>
          <a:lstStyle/>
          <a:p>
            <a:pPr lvl="0">
              <a:defRPr sz="1000" b="0" i="0">
                <a:solidFill>
                  <a:srgbClr val="000000"/>
                </a:solidFill>
                <a:latin typeface="Arial Nova Light"/>
              </a:defRPr>
            </a:pPr>
            <a:endParaRPr lang="fr-FR"/>
          </a:p>
        </c:txPr>
        <c:crossAx val="-2123501320"/>
        <c:crosses val="autoZero"/>
        <c:auto val="1"/>
        <c:lblAlgn val="ctr"/>
        <c:lblOffset val="100"/>
        <c:noMultiLvlLbl val="1"/>
      </c:catAx>
      <c:valAx>
        <c:axId val="-2123501320"/>
        <c:scaling>
          <c:orientation val="minMax"/>
        </c:scaling>
        <c:delete val="0"/>
        <c:axPos val="l"/>
        <c:majorGridlines>
          <c:spPr>
            <a:ln>
              <a:solidFill>
                <a:srgbClr val="D9D9D9"/>
              </a:solidFill>
            </a:ln>
          </c:spPr>
        </c:majorGridlines>
        <c:numFmt formatCode="#,##0" sourceLinked="1"/>
        <c:majorTickMark val="cross"/>
        <c:minorTickMark val="cross"/>
        <c:tickLblPos val="nextTo"/>
        <c:spPr>
          <a:ln w="47625">
            <a:noFill/>
          </a:ln>
        </c:spPr>
        <c:txPr>
          <a:bodyPr/>
          <a:lstStyle/>
          <a:p>
            <a:pPr lvl="0">
              <a:defRPr sz="1000" b="0" i="0">
                <a:solidFill>
                  <a:srgbClr val="000000"/>
                </a:solidFill>
                <a:latin typeface="Arial Nova Light"/>
              </a:defRPr>
            </a:pPr>
            <a:endParaRPr lang="fr-FR"/>
          </a:p>
        </c:txPr>
        <c:crossAx val="-2123504344"/>
        <c:crosses val="autoZero"/>
        <c:crossBetween val="between"/>
      </c:valAx>
      <c:spPr>
        <a:solidFill>
          <a:srgbClr val="FFFFFF"/>
        </a:solidFill>
      </c:spPr>
    </c:plotArea>
    <c:legend>
      <c:legendPos val="b"/>
      <c:layout/>
      <c:overlay val="0"/>
      <c:txPr>
        <a:bodyPr/>
        <a:lstStyle/>
        <a:p>
          <a:pPr lvl="0">
            <a:defRPr sz="1000">
              <a:solidFill>
                <a:srgbClr val="000000"/>
              </a:solidFill>
              <a:latin typeface="Arial Nova Light"/>
            </a:defRPr>
          </a:pPr>
          <a:endParaRPr lang="fr-FR"/>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1"/>
  <c:style val="2"/>
  <c:chart>
    <c:title>
      <c:tx>
        <c:rich>
          <a:bodyPr/>
          <a:lstStyle/>
          <a:p>
            <a:pPr lvl="0">
              <a:defRPr sz="1200" b="1" i="0">
                <a:solidFill>
                  <a:srgbClr val="595959"/>
                </a:solidFill>
                <a:latin typeface="Arial Nova Light"/>
              </a:defRPr>
            </a:pPr>
            <a:r>
              <a:rPr lang="fr-FR"/>
              <a:t>Poids des activités dans le CA sur 5 ans</a:t>
            </a:r>
          </a:p>
        </c:rich>
      </c:tx>
      <c:layout/>
      <c:overlay val="0"/>
    </c:title>
    <c:autoTitleDeleted val="0"/>
    <c:plotArea>
      <c:layout>
        <c:manualLayout>
          <c:xMode val="edge"/>
          <c:yMode val="edge"/>
          <c:x val="0.305336233399091"/>
          <c:y val="0.316673630081954"/>
          <c:w val="0.406458154186829"/>
          <c:h val="0.645632510221937"/>
        </c:manualLayout>
      </c:layout>
      <c:pieChart>
        <c:varyColors val="1"/>
        <c:ser>
          <c:idx val="0"/>
          <c:order val="0"/>
          <c:dPt>
            <c:idx val="0"/>
            <c:bubble3D val="0"/>
            <c:spPr>
              <a:solidFill>
                <a:srgbClr val="BFBFBF"/>
              </a:solidFill>
            </c:spPr>
            <c:extLst xmlns:c16r2="http://schemas.microsoft.com/office/drawing/2015/06/chart">
              <c:ext xmlns:c16="http://schemas.microsoft.com/office/drawing/2014/chart" uri="{C3380CC4-5D6E-409C-BE32-E72D297353CC}">
                <c16:uniqueId val="{00000001-4278-406A-BC98-D37BAF42680D}"/>
              </c:ext>
            </c:extLst>
          </c:dPt>
          <c:dPt>
            <c:idx val="1"/>
            <c:bubble3D val="0"/>
            <c:spPr>
              <a:solidFill>
                <a:srgbClr val="C69038"/>
              </a:solidFill>
            </c:spPr>
            <c:extLst xmlns:c16r2="http://schemas.microsoft.com/office/drawing/2015/06/chart">
              <c:ext xmlns:c16="http://schemas.microsoft.com/office/drawing/2014/chart" uri="{C3380CC4-5D6E-409C-BE32-E72D297353CC}">
                <c16:uniqueId val="{00000003-4278-406A-BC98-D37BAF42680D}"/>
              </c:ext>
            </c:extLst>
          </c:dPt>
          <c:dPt>
            <c:idx val="2"/>
            <c:bubble3D val="0"/>
            <c:spPr>
              <a:solidFill>
                <a:srgbClr val="DDDDDD"/>
              </a:solidFill>
            </c:spPr>
            <c:extLst xmlns:c16r2="http://schemas.microsoft.com/office/drawing/2015/06/chart">
              <c:ext xmlns:c16="http://schemas.microsoft.com/office/drawing/2014/chart" uri="{C3380CC4-5D6E-409C-BE32-E72D297353CC}">
                <c16:uniqueId val="{00000005-4278-406A-BC98-D37BAF42680D}"/>
              </c:ext>
            </c:extLst>
          </c:dPt>
          <c:dPt>
            <c:idx val="3"/>
            <c:bubble3D val="0"/>
            <c:spPr>
              <a:solidFill>
                <a:srgbClr val="3A3A3A"/>
              </a:solidFill>
            </c:spPr>
            <c:extLst xmlns:c16r2="http://schemas.microsoft.com/office/drawing/2015/06/chart">
              <c:ext xmlns:c16="http://schemas.microsoft.com/office/drawing/2014/chart" uri="{C3380CC4-5D6E-409C-BE32-E72D297353CC}">
                <c16:uniqueId val="{00000007-4278-406A-BC98-D37BAF42680D}"/>
              </c:ext>
            </c:extLst>
          </c:dPt>
          <c:dPt>
            <c:idx val="4"/>
            <c:bubble3D val="0"/>
            <c:spPr>
              <a:solidFill>
                <a:srgbClr val="F2F2F2"/>
              </a:solidFill>
            </c:spPr>
            <c:extLst xmlns:c16r2="http://schemas.microsoft.com/office/drawing/2015/06/chart">
              <c:ext xmlns:c16="http://schemas.microsoft.com/office/drawing/2014/chart" uri="{C3380CC4-5D6E-409C-BE32-E72D297353CC}">
                <c16:uniqueId val="{00000009-4278-406A-BC98-D37BAF42680D}"/>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numRef>
              <c:f>ANALYSES!$B$36:$B$40</c:f>
              <c:numCache>
                <c:formatCode>#,##0</c:formatCode>
                <c:ptCount val="5"/>
                <c:pt idx="0">
                  <c:v>0.0</c:v>
                </c:pt>
                <c:pt idx="1">
                  <c:v>0.0</c:v>
                </c:pt>
                <c:pt idx="2">
                  <c:v>0.0</c:v>
                </c:pt>
                <c:pt idx="3">
                  <c:v>0.0</c:v>
                </c:pt>
                <c:pt idx="4">
                  <c:v>0.0</c:v>
                </c:pt>
              </c:numCache>
            </c:numRef>
          </c:cat>
          <c:val>
            <c:numRef>
              <c:f>ANALYSES!$C$36:$C$40</c:f>
              <c:numCache>
                <c:formatCode>#,##0</c:formatCode>
                <c:ptCount val="5"/>
                <c:pt idx="0">
                  <c:v>0.0</c:v>
                </c:pt>
                <c:pt idx="1">
                  <c:v>0.0</c:v>
                </c:pt>
                <c:pt idx="2">
                  <c:v>0.0</c:v>
                </c:pt>
                <c:pt idx="3">
                  <c:v>0.0</c:v>
                </c:pt>
                <c:pt idx="4">
                  <c:v>0.0</c:v>
                </c:pt>
              </c:numCache>
            </c:numRef>
          </c:val>
          <c:extLst xmlns:c16r2="http://schemas.microsoft.com/office/drawing/2015/06/chart">
            <c:ext xmlns:c16="http://schemas.microsoft.com/office/drawing/2014/chart" uri="{C3380CC4-5D6E-409C-BE32-E72D297353CC}">
              <c16:uniqueId val="{0000000A-4278-406A-BC98-D37BAF42680D}"/>
            </c:ext>
          </c:extLst>
        </c:ser>
        <c:dLbls>
          <c:showLegendKey val="0"/>
          <c:showVal val="0"/>
          <c:showCatName val="0"/>
          <c:showSerName val="0"/>
          <c:showPercent val="0"/>
          <c:showBubbleSize val="0"/>
          <c:showLeaderLines val="1"/>
        </c:dLbls>
        <c:firstSliceAng val="0"/>
      </c:pieChart>
      <c:spPr>
        <a:solidFill>
          <a:srgbClr val="FFFFFF"/>
        </a:solidFill>
      </c:spPr>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3</xdr:col>
      <xdr:colOff>616925</xdr:colOff>
      <xdr:row>4</xdr:row>
      <xdr:rowOff>12700</xdr:rowOff>
    </xdr:from>
    <xdr:to>
      <xdr:col>7</xdr:col>
      <xdr:colOff>177801</xdr:colOff>
      <xdr:row>8</xdr:row>
      <xdr:rowOff>147672</xdr:rowOff>
    </xdr:to>
    <xdr:pic>
      <xdr:nvPicPr>
        <xdr:cNvPr id="2" name="Image 1"/>
        <xdr:cNvPicPr>
          <a:picLocks noChangeAspect="1"/>
        </xdr:cNvPicPr>
      </xdr:nvPicPr>
      <xdr:blipFill>
        <a:blip xmlns:r="http://schemas.openxmlformats.org/officeDocument/2006/relationships" r:embed="rId1"/>
        <a:stretch>
          <a:fillRect/>
        </a:stretch>
      </xdr:blipFill>
      <xdr:spPr>
        <a:xfrm>
          <a:off x="2788625" y="723900"/>
          <a:ext cx="2977176" cy="846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83820</xdr:colOff>
      <xdr:row>5</xdr:row>
      <xdr:rowOff>228599</xdr:rowOff>
    </xdr:from>
    <xdr:ext cx="922020" cy="504825"/>
    <xdr:grpSp>
      <xdr:nvGrpSpPr>
        <xdr:cNvPr id="2" name="Shape 2">
          <a:extLst>
            <a:ext uri="{FF2B5EF4-FFF2-40B4-BE49-F238E27FC236}">
              <a16:creationId xmlns="" xmlns:a16="http://schemas.microsoft.com/office/drawing/2014/main" id="{00000000-0008-0000-0200-000002000000}"/>
            </a:ext>
          </a:extLst>
        </xdr:cNvPr>
        <xdr:cNvGrpSpPr/>
      </xdr:nvGrpSpPr>
      <xdr:grpSpPr>
        <a:xfrm>
          <a:off x="3296920" y="1854199"/>
          <a:ext cx="922020" cy="504825"/>
          <a:chOff x="4841175" y="3494250"/>
          <a:chExt cx="1009650" cy="571500"/>
        </a:xfrm>
      </xdr:grpSpPr>
      <xdr:grpSp>
        <xdr:nvGrpSpPr>
          <xdr:cNvPr id="3" name="Shape 3">
            <a:extLst>
              <a:ext uri="{FF2B5EF4-FFF2-40B4-BE49-F238E27FC236}">
                <a16:creationId xmlns="" xmlns:a16="http://schemas.microsoft.com/office/drawing/2014/main" id="{00000000-0008-0000-0200-000003000000}"/>
              </a:ext>
            </a:extLst>
          </xdr:cNvPr>
          <xdr:cNvGrpSpPr/>
        </xdr:nvGrpSpPr>
        <xdr:grpSpPr>
          <a:xfrm>
            <a:off x="4841175" y="3494250"/>
            <a:ext cx="1009650" cy="571500"/>
            <a:chOff x="4845938" y="3499013"/>
            <a:chExt cx="1000125" cy="561975"/>
          </a:xfrm>
        </xdr:grpSpPr>
        <xdr:sp macro="" textlink="">
          <xdr:nvSpPr>
            <xdr:cNvPr id="4" name="Shape 4">
              <a:extLst>
                <a:ext uri="{FF2B5EF4-FFF2-40B4-BE49-F238E27FC236}">
                  <a16:creationId xmlns="" xmlns:a16="http://schemas.microsoft.com/office/drawing/2014/main" id="{00000000-0008-0000-0200-000004000000}"/>
                </a:ext>
              </a:extLst>
            </xdr:cNvPr>
            <xdr:cNvSpPr/>
          </xdr:nvSpPr>
          <xdr:spPr>
            <a:xfrm>
              <a:off x="4845938" y="3499013"/>
              <a:ext cx="1000125"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 name="Shape 5">
              <a:extLst>
                <a:ext uri="{FF2B5EF4-FFF2-40B4-BE49-F238E27FC236}">
                  <a16:creationId xmlns="" xmlns:a16="http://schemas.microsoft.com/office/drawing/2014/main" id="{00000000-0008-0000-0200-000005000000}"/>
                </a:ext>
              </a:extLst>
            </xdr:cNvPr>
            <xdr:cNvCxnSpPr/>
          </xdr:nvCxnSpPr>
          <xdr:spPr>
            <a:xfrm flipH="1">
              <a:off x="4845938" y="3499013"/>
              <a:ext cx="1000125" cy="561975"/>
            </a:xfrm>
            <a:prstGeom prst="straightConnector1">
              <a:avLst/>
            </a:prstGeom>
            <a:noFill/>
            <a:ln w="9525" cap="flat" cmpd="sng">
              <a:solidFill>
                <a:srgbClr val="7F7F7F"/>
              </a:solidFill>
              <a:prstDash val="solid"/>
              <a:miter lim="800000"/>
              <a:headEnd type="none" w="sm" len="sm"/>
              <a:tailEnd type="triangle" w="med" len="med"/>
            </a:ln>
          </xdr:spPr>
        </xdr:cxnSp>
      </xdr:grpSp>
    </xdr:grpSp>
    <xdr:clientData fLocksWithSheet="0"/>
  </xdr:oneCellAnchor>
  <xdr:oneCellAnchor>
    <xdr:from>
      <xdr:col>3</xdr:col>
      <xdr:colOff>762000</xdr:colOff>
      <xdr:row>4</xdr:row>
      <xdr:rowOff>9525</xdr:rowOff>
    </xdr:from>
    <xdr:ext cx="38100" cy="1114425"/>
    <xdr:grpSp>
      <xdr:nvGrpSpPr>
        <xdr:cNvPr id="6" name="Shape 2">
          <a:extLst>
            <a:ext uri="{FF2B5EF4-FFF2-40B4-BE49-F238E27FC236}">
              <a16:creationId xmlns="" xmlns:a16="http://schemas.microsoft.com/office/drawing/2014/main" id="{00000000-0008-0000-0200-000006000000}"/>
            </a:ext>
          </a:extLst>
        </xdr:cNvPr>
        <xdr:cNvGrpSpPr/>
      </xdr:nvGrpSpPr>
      <xdr:grpSpPr>
        <a:xfrm>
          <a:off x="3073400" y="1266825"/>
          <a:ext cx="38100" cy="1114425"/>
          <a:chOff x="5326950" y="3222788"/>
          <a:chExt cx="38100" cy="1114425"/>
        </a:xfrm>
      </xdr:grpSpPr>
      <xdr:grpSp>
        <xdr:nvGrpSpPr>
          <xdr:cNvPr id="7" name="Shape 6">
            <a:extLst>
              <a:ext uri="{FF2B5EF4-FFF2-40B4-BE49-F238E27FC236}">
                <a16:creationId xmlns="" xmlns:a16="http://schemas.microsoft.com/office/drawing/2014/main" id="{00000000-0008-0000-0200-000007000000}"/>
              </a:ext>
            </a:extLst>
          </xdr:cNvPr>
          <xdr:cNvGrpSpPr/>
        </xdr:nvGrpSpPr>
        <xdr:grpSpPr>
          <a:xfrm>
            <a:off x="5326950" y="3222788"/>
            <a:ext cx="38100" cy="1114425"/>
            <a:chOff x="5341238" y="3222788"/>
            <a:chExt cx="9525" cy="1114425"/>
          </a:xfrm>
        </xdr:grpSpPr>
        <xdr:sp macro="" textlink="">
          <xdr:nvSpPr>
            <xdr:cNvPr id="8" name="Shape 4">
              <a:extLst>
                <a:ext uri="{FF2B5EF4-FFF2-40B4-BE49-F238E27FC236}">
                  <a16:creationId xmlns="" xmlns:a16="http://schemas.microsoft.com/office/drawing/2014/main" id="{00000000-0008-0000-0200-000008000000}"/>
                </a:ext>
              </a:extLst>
            </xdr:cNvPr>
            <xdr:cNvSpPr/>
          </xdr:nvSpPr>
          <xdr:spPr>
            <a:xfrm>
              <a:off x="5341238" y="3222788"/>
              <a:ext cx="9525" cy="1114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9" name="Shape 7">
              <a:extLst>
                <a:ext uri="{FF2B5EF4-FFF2-40B4-BE49-F238E27FC236}">
                  <a16:creationId xmlns="" xmlns:a16="http://schemas.microsoft.com/office/drawing/2014/main" id="{00000000-0008-0000-0200-000009000000}"/>
                </a:ext>
              </a:extLst>
            </xdr:cNvPr>
            <xdr:cNvCxnSpPr/>
          </xdr:nvCxnSpPr>
          <xdr:spPr>
            <a:xfrm flipH="1">
              <a:off x="5341238" y="3222788"/>
              <a:ext cx="9525" cy="1114425"/>
            </a:xfrm>
            <a:prstGeom prst="straightConnector1">
              <a:avLst/>
            </a:prstGeom>
            <a:noFill/>
            <a:ln w="9525" cap="flat" cmpd="sng">
              <a:solidFill>
                <a:srgbClr val="7F7F7F"/>
              </a:solidFill>
              <a:prstDash val="solid"/>
              <a:miter lim="800000"/>
              <a:headEnd type="none" w="sm" len="sm"/>
              <a:tailEnd type="triangle" w="med" len="med"/>
            </a:ln>
          </xdr:spPr>
        </xdr:cxnSp>
      </xdr:grpSp>
    </xdr:grpSp>
    <xdr:clientData fLocksWithSheet="0"/>
  </xdr:oneCellAnchor>
  <xdr:oneCellAnchor>
    <xdr:from>
      <xdr:col>3</xdr:col>
      <xdr:colOff>752475</xdr:colOff>
      <xdr:row>4</xdr:row>
      <xdr:rowOff>76200</xdr:rowOff>
    </xdr:from>
    <xdr:ext cx="1133475" cy="1123950"/>
    <xdr:grpSp>
      <xdr:nvGrpSpPr>
        <xdr:cNvPr id="10" name="Shape 2" title="Dessin">
          <a:extLst>
            <a:ext uri="{FF2B5EF4-FFF2-40B4-BE49-F238E27FC236}">
              <a16:creationId xmlns="" xmlns:a16="http://schemas.microsoft.com/office/drawing/2014/main" id="{00000000-0008-0000-0200-00000A000000}"/>
            </a:ext>
          </a:extLst>
        </xdr:cNvPr>
        <xdr:cNvGrpSpPr/>
      </xdr:nvGrpSpPr>
      <xdr:grpSpPr>
        <a:xfrm>
          <a:off x="3063875" y="1333500"/>
          <a:ext cx="1133475" cy="1123950"/>
          <a:chOff x="4779263" y="3218025"/>
          <a:chExt cx="1133475" cy="1123950"/>
        </a:xfrm>
      </xdr:grpSpPr>
      <xdr:grpSp>
        <xdr:nvGrpSpPr>
          <xdr:cNvPr id="11" name="Shape 8">
            <a:extLst>
              <a:ext uri="{FF2B5EF4-FFF2-40B4-BE49-F238E27FC236}">
                <a16:creationId xmlns="" xmlns:a16="http://schemas.microsoft.com/office/drawing/2014/main" id="{00000000-0008-0000-0200-00000B000000}"/>
              </a:ext>
            </a:extLst>
          </xdr:cNvPr>
          <xdr:cNvGrpSpPr/>
        </xdr:nvGrpSpPr>
        <xdr:grpSpPr>
          <a:xfrm>
            <a:off x="4779263" y="3218025"/>
            <a:ext cx="1133475" cy="1123950"/>
            <a:chOff x="4784025" y="3222788"/>
            <a:chExt cx="1123950" cy="1114425"/>
          </a:xfrm>
        </xdr:grpSpPr>
        <xdr:sp macro="" textlink="">
          <xdr:nvSpPr>
            <xdr:cNvPr id="12" name="Shape 4">
              <a:extLst>
                <a:ext uri="{FF2B5EF4-FFF2-40B4-BE49-F238E27FC236}">
                  <a16:creationId xmlns="" xmlns:a16="http://schemas.microsoft.com/office/drawing/2014/main" id="{00000000-0008-0000-0200-00000C000000}"/>
                </a:ext>
              </a:extLst>
            </xdr:cNvPr>
            <xdr:cNvSpPr/>
          </xdr:nvSpPr>
          <xdr:spPr>
            <a:xfrm>
              <a:off x="4784025" y="3222788"/>
              <a:ext cx="1123950" cy="1114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3" name="Shape 9">
              <a:extLst>
                <a:ext uri="{FF2B5EF4-FFF2-40B4-BE49-F238E27FC236}">
                  <a16:creationId xmlns="" xmlns:a16="http://schemas.microsoft.com/office/drawing/2014/main" id="{00000000-0008-0000-0200-00000D000000}"/>
                </a:ext>
              </a:extLst>
            </xdr:cNvPr>
            <xdr:cNvCxnSpPr/>
          </xdr:nvCxnSpPr>
          <xdr:spPr>
            <a:xfrm flipH="1">
              <a:off x="4784025" y="3222788"/>
              <a:ext cx="1123950" cy="1114425"/>
            </a:xfrm>
            <a:prstGeom prst="straightConnector1">
              <a:avLst/>
            </a:prstGeom>
            <a:noFill/>
            <a:ln w="9525" cap="flat" cmpd="sng">
              <a:solidFill>
                <a:srgbClr val="7F7F7F"/>
              </a:solidFill>
              <a:prstDash val="solid"/>
              <a:miter lim="800000"/>
              <a:headEnd type="none" w="sm" len="sm"/>
              <a:tailEnd type="triangle" w="med" len="med"/>
            </a:ln>
          </xdr:spPr>
        </xdr:cxnSp>
      </xdr:grpSp>
    </xdr:grpSp>
    <xdr:clientData fLocksWithSheet="0"/>
  </xdr:oneCellAnchor>
  <xdr:oneCellAnchor>
    <xdr:from>
      <xdr:col>1</xdr:col>
      <xdr:colOff>1552575</xdr:colOff>
      <xdr:row>4</xdr:row>
      <xdr:rowOff>0</xdr:rowOff>
    </xdr:from>
    <xdr:ext cx="1104900" cy="1114425"/>
    <xdr:grpSp>
      <xdr:nvGrpSpPr>
        <xdr:cNvPr id="14" name="Shape 2">
          <a:extLst>
            <a:ext uri="{FF2B5EF4-FFF2-40B4-BE49-F238E27FC236}">
              <a16:creationId xmlns="" xmlns:a16="http://schemas.microsoft.com/office/drawing/2014/main" id="{00000000-0008-0000-0200-00000E000000}"/>
            </a:ext>
          </a:extLst>
        </xdr:cNvPr>
        <xdr:cNvGrpSpPr/>
      </xdr:nvGrpSpPr>
      <xdr:grpSpPr>
        <a:xfrm>
          <a:off x="1679575" y="1257300"/>
          <a:ext cx="1104900" cy="1114425"/>
          <a:chOff x="4793550" y="3222788"/>
          <a:chExt cx="1104900" cy="1114425"/>
        </a:xfrm>
      </xdr:grpSpPr>
      <xdr:grpSp>
        <xdr:nvGrpSpPr>
          <xdr:cNvPr id="15" name="Shape 10">
            <a:extLst>
              <a:ext uri="{FF2B5EF4-FFF2-40B4-BE49-F238E27FC236}">
                <a16:creationId xmlns="" xmlns:a16="http://schemas.microsoft.com/office/drawing/2014/main" id="{00000000-0008-0000-0200-00000F000000}"/>
              </a:ext>
            </a:extLst>
          </xdr:cNvPr>
          <xdr:cNvGrpSpPr/>
        </xdr:nvGrpSpPr>
        <xdr:grpSpPr>
          <a:xfrm>
            <a:off x="4793550" y="3222788"/>
            <a:ext cx="1104900" cy="1114425"/>
            <a:chOff x="4798313" y="3227550"/>
            <a:chExt cx="1095375" cy="1104900"/>
          </a:xfrm>
        </xdr:grpSpPr>
        <xdr:sp macro="" textlink="">
          <xdr:nvSpPr>
            <xdr:cNvPr id="16" name="Shape 4">
              <a:extLst>
                <a:ext uri="{FF2B5EF4-FFF2-40B4-BE49-F238E27FC236}">
                  <a16:creationId xmlns="" xmlns:a16="http://schemas.microsoft.com/office/drawing/2014/main" id="{00000000-0008-0000-0200-000010000000}"/>
                </a:ext>
              </a:extLst>
            </xdr:cNvPr>
            <xdr:cNvSpPr/>
          </xdr:nvSpPr>
          <xdr:spPr>
            <a:xfrm>
              <a:off x="4798313" y="3227550"/>
              <a:ext cx="1095375" cy="1104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7" name="Shape 11">
              <a:extLst>
                <a:ext uri="{FF2B5EF4-FFF2-40B4-BE49-F238E27FC236}">
                  <a16:creationId xmlns="" xmlns:a16="http://schemas.microsoft.com/office/drawing/2014/main" id="{00000000-0008-0000-0200-000011000000}"/>
                </a:ext>
              </a:extLst>
            </xdr:cNvPr>
            <xdr:cNvCxnSpPr/>
          </xdr:nvCxnSpPr>
          <xdr:spPr>
            <a:xfrm>
              <a:off x="4798313" y="3227550"/>
              <a:ext cx="1095375" cy="1104900"/>
            </a:xfrm>
            <a:prstGeom prst="straightConnector1">
              <a:avLst/>
            </a:prstGeom>
            <a:noFill/>
            <a:ln w="9525" cap="flat" cmpd="sng">
              <a:solidFill>
                <a:srgbClr val="7F7F7F"/>
              </a:solidFill>
              <a:prstDash val="solid"/>
              <a:miter lim="800000"/>
              <a:headEnd type="none" w="sm" len="sm"/>
              <a:tailEnd type="triangle" w="med" len="med"/>
            </a:ln>
          </xdr:spPr>
        </xdr:cxnSp>
      </xdr:grpSp>
    </xdr:grpSp>
    <xdr:clientData fLocksWithSheet="0"/>
  </xdr:oneCellAnchor>
</xdr:wsDr>
</file>

<file path=xl/drawings/drawing3.xml><?xml version="1.0" encoding="utf-8"?>
<xdr:wsDr xmlns:xdr="http://schemas.openxmlformats.org/drawingml/2006/spreadsheetDrawing" xmlns:a="http://schemas.openxmlformats.org/drawingml/2006/main">
  <xdr:twoCellAnchor>
    <xdr:from>
      <xdr:col>7</xdr:col>
      <xdr:colOff>777240</xdr:colOff>
      <xdr:row>0</xdr:row>
      <xdr:rowOff>137160</xdr:rowOff>
    </xdr:from>
    <xdr:to>
      <xdr:col>12</xdr:col>
      <xdr:colOff>426720</xdr:colOff>
      <xdr:row>21</xdr:row>
      <xdr:rowOff>60960</xdr:rowOff>
    </xdr:to>
    <xdr:sp macro="" textlink="">
      <xdr:nvSpPr>
        <xdr:cNvPr id="2" name="ZoneTexte 1">
          <a:extLst>
            <a:ext uri="{FF2B5EF4-FFF2-40B4-BE49-F238E27FC236}">
              <a16:creationId xmlns="" xmlns:a16="http://schemas.microsoft.com/office/drawing/2014/main" id="{20E3F057-731D-49F6-99A0-A43F2A1AC7C7}"/>
            </a:ext>
          </a:extLst>
        </xdr:cNvPr>
        <xdr:cNvSpPr txBox="1"/>
      </xdr:nvSpPr>
      <xdr:spPr>
        <a:xfrm>
          <a:off x="7261860" y="137160"/>
          <a:ext cx="3611880" cy="3665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u="sng">
              <a:solidFill>
                <a:schemeClr val="tx1">
                  <a:lumMod val="65000"/>
                  <a:lumOff val="35000"/>
                </a:schemeClr>
              </a:solidFill>
            </a:rPr>
            <a:t>Chiffre d'affaires</a:t>
          </a:r>
        </a:p>
        <a:p>
          <a:r>
            <a:rPr lang="fr-FR" sz="1100" b="1">
              <a:solidFill>
                <a:schemeClr val="tx1">
                  <a:lumMod val="65000"/>
                  <a:lumOff val="35000"/>
                </a:schemeClr>
              </a:solidFill>
            </a:rPr>
            <a:t>Définir la construction et la qualité du CA</a:t>
          </a:r>
        </a:p>
        <a:p>
          <a:endParaRPr lang="fr-FR" sz="1100">
            <a:solidFill>
              <a:schemeClr val="tx1">
                <a:lumMod val="65000"/>
                <a:lumOff val="35000"/>
              </a:schemeClr>
            </a:solidFill>
          </a:endParaRPr>
        </a:p>
        <a:p>
          <a:r>
            <a:rPr lang="fr-FR" sz="1100">
              <a:solidFill>
                <a:schemeClr val="tx1">
                  <a:lumMod val="65000"/>
                  <a:lumOff val="35000"/>
                </a:schemeClr>
              </a:solidFill>
            </a:rPr>
            <a:t>Anciens clients ? part récurrente ?</a:t>
          </a:r>
        </a:p>
        <a:p>
          <a:r>
            <a:rPr lang="fr-FR" sz="1100">
              <a:solidFill>
                <a:schemeClr val="tx1">
                  <a:lumMod val="65000"/>
                  <a:lumOff val="35000"/>
                </a:schemeClr>
              </a:solidFill>
            </a:rPr>
            <a:t>Taux d'attrition ?</a:t>
          </a:r>
        </a:p>
        <a:p>
          <a:r>
            <a:rPr lang="fr-FR" sz="1100">
              <a:solidFill>
                <a:schemeClr val="tx1">
                  <a:lumMod val="65000"/>
                  <a:lumOff val="35000"/>
                </a:schemeClr>
              </a:solidFill>
            </a:rPr>
            <a:t>Taux de transformation</a:t>
          </a:r>
          <a:r>
            <a:rPr lang="fr-FR" sz="1100" baseline="0">
              <a:solidFill>
                <a:schemeClr val="tx1">
                  <a:lumMod val="65000"/>
                  <a:lumOff val="35000"/>
                </a:schemeClr>
              </a:solidFill>
            </a:rPr>
            <a:t> ? </a:t>
          </a:r>
        </a:p>
        <a:p>
          <a:r>
            <a:rPr lang="fr-FR" sz="1100" baseline="0">
              <a:solidFill>
                <a:schemeClr val="tx1">
                  <a:lumMod val="65000"/>
                  <a:lumOff val="35000"/>
                </a:schemeClr>
              </a:solidFill>
            </a:rPr>
            <a:t>Hypothèses sous-jacente ? Nvx clients par biz dev / an</a:t>
          </a:r>
        </a:p>
        <a:p>
          <a:r>
            <a:rPr lang="fr-FR" sz="1100" baseline="0">
              <a:solidFill>
                <a:schemeClr val="tx1">
                  <a:lumMod val="65000"/>
                  <a:lumOff val="35000"/>
                </a:schemeClr>
              </a:solidFill>
            </a:rPr>
            <a:t>Cycle de vente (durée) ?</a:t>
          </a:r>
        </a:p>
        <a:p>
          <a:r>
            <a:rPr lang="fr-FR" sz="1100" baseline="0">
              <a:solidFill>
                <a:schemeClr val="tx1">
                  <a:lumMod val="65000"/>
                  <a:lumOff val="35000"/>
                </a:schemeClr>
              </a:solidFill>
            </a:rPr>
            <a:t>etc.</a:t>
          </a:r>
        </a:p>
        <a:p>
          <a:endParaRPr lang="fr-FR" sz="1100" baseline="0">
            <a:solidFill>
              <a:schemeClr val="tx1">
                <a:lumMod val="65000"/>
                <a:lumOff val="35000"/>
              </a:schemeClr>
            </a:solidFill>
          </a:endParaRPr>
        </a:p>
        <a:p>
          <a:r>
            <a:rPr lang="fr-FR" sz="1100" b="1" u="sng" baseline="0">
              <a:solidFill>
                <a:schemeClr val="tx1">
                  <a:lumMod val="65000"/>
                  <a:lumOff val="35000"/>
                </a:schemeClr>
              </a:solidFill>
            </a:rPr>
            <a:t>Marge</a:t>
          </a:r>
        </a:p>
        <a:p>
          <a:r>
            <a:rPr lang="fr-FR" sz="1100" b="1" baseline="0">
              <a:solidFill>
                <a:schemeClr val="tx1">
                  <a:lumMod val="65000"/>
                  <a:lumOff val="35000"/>
                </a:schemeClr>
              </a:solidFill>
            </a:rPr>
            <a:t>Définir la construction de la marge</a:t>
          </a:r>
        </a:p>
        <a:p>
          <a:endParaRPr lang="fr-FR" sz="1100">
            <a:solidFill>
              <a:schemeClr val="tx1">
                <a:lumMod val="65000"/>
                <a:lumOff val="35000"/>
              </a:schemeClr>
            </a:solidFill>
          </a:endParaRPr>
        </a:p>
        <a:p>
          <a:r>
            <a:rPr lang="fr-FR" sz="1100">
              <a:solidFill>
                <a:schemeClr val="tx1">
                  <a:lumMod val="65000"/>
                  <a:lumOff val="35000"/>
                </a:schemeClr>
              </a:solidFill>
            </a:rPr>
            <a:t>Coûts directs</a:t>
          </a:r>
          <a:r>
            <a:rPr lang="fr-FR" sz="1100" baseline="0">
              <a:solidFill>
                <a:schemeClr val="tx1">
                  <a:lumMod val="65000"/>
                  <a:lumOff val="35000"/>
                </a:schemeClr>
              </a:solidFill>
            </a:rPr>
            <a:t> : coût d'acquisition client (Adwords, FB,...), RH si directement lié, commission-retrocession (mangopay, stripe), transport-logistique, etc.</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733425</xdr:colOff>
      <xdr:row>1</xdr:row>
      <xdr:rowOff>152400</xdr:rowOff>
    </xdr:from>
    <xdr:ext cx="7315200" cy="3009900"/>
    <xdr:graphicFrame macro="">
      <xdr:nvGraphicFramePr>
        <xdr:cNvPr id="2" name="Chart 1" title="Graphique">
          <a:extLst>
            <a:ext uri="{FF2B5EF4-FFF2-40B4-BE49-F238E27FC236}">
              <a16:creationId xmlns=""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9</xdr:col>
      <xdr:colOff>466725</xdr:colOff>
      <xdr:row>25</xdr:row>
      <xdr:rowOff>76200</xdr:rowOff>
    </xdr:from>
    <xdr:ext cx="4448175" cy="2905125"/>
    <xdr:graphicFrame macro="">
      <xdr:nvGraphicFramePr>
        <xdr:cNvPr id="3" name="Chart 2" title="Graphique">
          <a:extLst>
            <a:ext uri="{FF2B5EF4-FFF2-40B4-BE49-F238E27FC236}">
              <a16:creationId xmlns=""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xdr:col>
      <xdr:colOff>314325</xdr:colOff>
      <xdr:row>32</xdr:row>
      <xdr:rowOff>38100</xdr:rowOff>
    </xdr:from>
    <xdr:ext cx="4448175" cy="2800350"/>
    <xdr:graphicFrame macro="">
      <xdr:nvGraphicFramePr>
        <xdr:cNvPr id="4" name="Chart 3">
          <a:extLst>
            <a:ext uri="{FF2B5EF4-FFF2-40B4-BE49-F238E27FC236}">
              <a16:creationId xmlns=""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dr:oneCellAnchor>
    <xdr:from>
      <xdr:col>4</xdr:col>
      <xdr:colOff>1133475</xdr:colOff>
      <xdr:row>15</xdr:row>
      <xdr:rowOff>38100</xdr:rowOff>
    </xdr:from>
    <xdr:ext cx="295275" cy="1914525"/>
    <xdr:grpSp>
      <xdr:nvGrpSpPr>
        <xdr:cNvPr id="2" name="Shape 2">
          <a:extLst>
            <a:ext uri="{FF2B5EF4-FFF2-40B4-BE49-F238E27FC236}">
              <a16:creationId xmlns="" xmlns:a16="http://schemas.microsoft.com/office/drawing/2014/main" id="{00000000-0008-0000-0C00-000002000000}"/>
            </a:ext>
          </a:extLst>
        </xdr:cNvPr>
        <xdr:cNvGrpSpPr/>
      </xdr:nvGrpSpPr>
      <xdr:grpSpPr>
        <a:xfrm>
          <a:off x="3549015" y="3451860"/>
          <a:ext cx="295275" cy="1914525"/>
          <a:chOff x="5198363" y="2822738"/>
          <a:chExt cx="295275" cy="1914525"/>
        </a:xfrm>
      </xdr:grpSpPr>
      <xdr:grpSp>
        <xdr:nvGrpSpPr>
          <xdr:cNvPr id="12" name="Shape 12">
            <a:extLst>
              <a:ext uri="{FF2B5EF4-FFF2-40B4-BE49-F238E27FC236}">
                <a16:creationId xmlns="" xmlns:a16="http://schemas.microsoft.com/office/drawing/2014/main" id="{00000000-0008-0000-0C00-00000C000000}"/>
              </a:ext>
            </a:extLst>
          </xdr:cNvPr>
          <xdr:cNvGrpSpPr/>
        </xdr:nvGrpSpPr>
        <xdr:grpSpPr>
          <a:xfrm>
            <a:off x="5198363" y="2822738"/>
            <a:ext cx="295275" cy="1914525"/>
            <a:chOff x="5203125" y="2827500"/>
            <a:chExt cx="285750" cy="1905000"/>
          </a:xfrm>
        </xdr:grpSpPr>
        <xdr:sp macro="" textlink="">
          <xdr:nvSpPr>
            <xdr:cNvPr id="4" name="Shape 4">
              <a:extLst>
                <a:ext uri="{FF2B5EF4-FFF2-40B4-BE49-F238E27FC236}">
                  <a16:creationId xmlns="" xmlns:a16="http://schemas.microsoft.com/office/drawing/2014/main" id="{00000000-0008-0000-0C00-000004000000}"/>
                </a:ext>
              </a:extLst>
            </xdr:cNvPr>
            <xdr:cNvSpPr/>
          </xdr:nvSpPr>
          <xdr:spPr>
            <a:xfrm>
              <a:off x="5203125" y="2827500"/>
              <a:ext cx="28575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3" name="Shape 13">
              <a:extLst>
                <a:ext uri="{FF2B5EF4-FFF2-40B4-BE49-F238E27FC236}">
                  <a16:creationId xmlns="" xmlns:a16="http://schemas.microsoft.com/office/drawing/2014/main" id="{00000000-0008-0000-0C00-00000D000000}"/>
                </a:ext>
              </a:extLst>
            </xdr:cNvPr>
            <xdr:cNvCxnSpPr/>
          </xdr:nvCxnSpPr>
          <xdr:spPr>
            <a:xfrm rot="10800000">
              <a:off x="5203125" y="2827500"/>
              <a:ext cx="285750" cy="1905000"/>
            </a:xfrm>
            <a:prstGeom prst="straightConnector1">
              <a:avLst/>
            </a:prstGeom>
            <a:noFill/>
            <a:ln w="9525" cap="flat" cmpd="sng">
              <a:solidFill>
                <a:srgbClr val="AEABAB"/>
              </a:solidFill>
              <a:prstDash val="solid"/>
              <a:miter lim="800000"/>
              <a:headEnd type="none" w="sm" len="sm"/>
              <a:tailEnd type="triangle" w="med" len="med"/>
            </a:ln>
          </xdr:spPr>
        </xdr:cxnSp>
      </xdr:grpSp>
    </xdr:grpSp>
    <xdr:clientData fLocksWithSheet="0"/>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A3838"/>
    <outlinePr summaryBelow="0" summaryRight="0"/>
  </sheetPr>
  <dimension ref="A1:Z1006"/>
  <sheetViews>
    <sheetView showGridLines="0" workbookViewId="0">
      <selection activeCell="K14" sqref="K14"/>
    </sheetView>
  </sheetViews>
  <sheetFormatPr baseColWidth="10" defaultColWidth="14.5" defaultRowHeight="15" customHeight="1" x14ac:dyDescent="0"/>
  <cols>
    <col min="1" max="1" width="5.5" customWidth="1"/>
    <col min="2" max="5" width="11.5" customWidth="1"/>
    <col min="6" max="6" width="10.33203125" customWidth="1"/>
    <col min="7" max="26" width="11.5" customWidth="1"/>
  </cols>
  <sheetData>
    <row r="1" spans="1:26" ht="14.25" customHeight="1">
      <c r="A1" s="1"/>
      <c r="B1" s="1"/>
      <c r="C1" s="1"/>
      <c r="D1" s="1"/>
      <c r="E1" s="1"/>
      <c r="F1" s="1"/>
      <c r="G1" s="1"/>
      <c r="H1" s="1"/>
      <c r="I1" s="1"/>
      <c r="J1" s="1"/>
      <c r="K1" s="1"/>
      <c r="L1" s="1"/>
      <c r="M1" s="1"/>
      <c r="N1" s="1"/>
      <c r="O1" s="1"/>
      <c r="P1" s="1"/>
      <c r="Q1" s="1"/>
      <c r="R1" s="1"/>
      <c r="S1" s="1"/>
      <c r="T1" s="1"/>
      <c r="U1" s="1"/>
    </row>
    <row r="2" spans="1:26" s="390" customFormat="1" ht="14.25" customHeight="1">
      <c r="A2" s="1"/>
      <c r="B2" s="1"/>
      <c r="C2" s="1"/>
      <c r="D2" s="1"/>
      <c r="E2" s="1"/>
      <c r="F2" s="1"/>
      <c r="G2" s="1"/>
      <c r="H2" s="1"/>
      <c r="I2" s="1"/>
      <c r="J2" s="1"/>
      <c r="K2" s="1"/>
      <c r="L2" s="1"/>
      <c r="M2" s="1"/>
      <c r="N2" s="1"/>
      <c r="O2" s="1"/>
      <c r="P2" s="1"/>
      <c r="Q2" s="1"/>
      <c r="R2" s="1"/>
      <c r="S2" s="1"/>
      <c r="T2" s="1"/>
      <c r="U2" s="1"/>
    </row>
    <row r="3" spans="1:26" s="390" customFormat="1" ht="14.25" customHeight="1">
      <c r="A3" s="1"/>
      <c r="B3" s="1"/>
      <c r="C3" s="1"/>
      <c r="D3" s="1"/>
      <c r="E3" s="1"/>
      <c r="F3" s="1"/>
      <c r="G3" s="1"/>
      <c r="H3" s="1"/>
      <c r="I3" s="1"/>
      <c r="J3" s="1"/>
      <c r="K3" s="1"/>
      <c r="L3" s="1"/>
      <c r="M3" s="1"/>
      <c r="N3" s="1"/>
      <c r="O3" s="1"/>
      <c r="P3" s="1"/>
      <c r="Q3" s="1"/>
      <c r="R3" s="1"/>
      <c r="S3" s="1"/>
      <c r="T3" s="1"/>
      <c r="U3" s="1"/>
    </row>
    <row r="4" spans="1:26" s="390" customFormat="1" ht="14.25" customHeight="1">
      <c r="A4" s="1"/>
      <c r="B4" s="1"/>
      <c r="C4" s="1"/>
      <c r="D4" s="1"/>
      <c r="E4" s="1"/>
      <c r="F4" s="1"/>
      <c r="G4" s="1"/>
      <c r="H4" s="1"/>
      <c r="I4" s="1"/>
      <c r="J4" s="1"/>
      <c r="K4" s="1"/>
      <c r="L4" s="1"/>
      <c r="M4" s="1"/>
      <c r="N4" s="1"/>
      <c r="O4" s="1"/>
      <c r="P4" s="1"/>
      <c r="Q4" s="1"/>
      <c r="R4" s="1"/>
      <c r="S4" s="1"/>
      <c r="T4" s="1"/>
      <c r="U4" s="1"/>
    </row>
    <row r="5" spans="1:26" s="390" customFormat="1" ht="14.25" customHeight="1">
      <c r="A5" s="1"/>
      <c r="B5" s="1"/>
      <c r="C5" s="1"/>
      <c r="D5" s="1"/>
      <c r="E5" s="1"/>
      <c r="F5" s="1"/>
      <c r="G5" s="1"/>
      <c r="H5" s="1"/>
      <c r="I5" s="1"/>
      <c r="J5" s="1"/>
      <c r="K5" s="1"/>
      <c r="L5" s="1"/>
      <c r="M5" s="1"/>
      <c r="N5" s="1"/>
      <c r="O5" s="1"/>
      <c r="P5" s="1"/>
      <c r="Q5" s="1"/>
      <c r="R5" s="1"/>
      <c r="S5" s="1"/>
      <c r="T5" s="1"/>
      <c r="U5" s="1"/>
    </row>
    <row r="6" spans="1:26" s="390" customFormat="1" ht="14.25" customHeight="1">
      <c r="A6" s="1"/>
      <c r="B6" s="1"/>
      <c r="C6" s="1"/>
      <c r="D6" s="1"/>
      <c r="E6" s="1"/>
      <c r="F6" s="1"/>
      <c r="G6" s="1"/>
      <c r="H6" s="1"/>
      <c r="I6" s="1"/>
      <c r="J6" s="1"/>
      <c r="K6" s="1"/>
      <c r="L6" s="1"/>
      <c r="M6" s="1"/>
      <c r="N6" s="1"/>
      <c r="O6" s="1"/>
      <c r="P6" s="1"/>
      <c r="Q6" s="1"/>
      <c r="R6" s="1"/>
      <c r="S6" s="1"/>
      <c r="T6" s="1"/>
      <c r="U6" s="1"/>
    </row>
    <row r="7" spans="1:26" s="390" customFormat="1" ht="14.25" customHeight="1">
      <c r="A7" s="1"/>
      <c r="B7" s="1"/>
      <c r="C7" s="1"/>
      <c r="D7" s="1"/>
      <c r="E7" s="1"/>
      <c r="F7" s="1"/>
      <c r="G7" s="1"/>
      <c r="H7" s="1"/>
      <c r="I7" s="1"/>
      <c r="J7" s="1"/>
      <c r="K7" s="1"/>
      <c r="L7" s="1"/>
      <c r="M7" s="1"/>
      <c r="N7" s="1"/>
      <c r="O7" s="1"/>
      <c r="P7" s="1"/>
      <c r="Q7" s="1"/>
      <c r="R7" s="1"/>
      <c r="S7" s="1"/>
      <c r="T7" s="1"/>
      <c r="U7" s="1"/>
    </row>
    <row r="8" spans="1:26" ht="14.25" customHeight="1">
      <c r="A8" s="1"/>
      <c r="B8" s="1"/>
      <c r="C8" s="1"/>
      <c r="D8" s="1"/>
      <c r="E8" s="1"/>
      <c r="F8" s="1"/>
      <c r="G8" s="1"/>
      <c r="H8" s="1"/>
      <c r="I8" s="1"/>
      <c r="J8" s="1"/>
      <c r="K8" s="1"/>
      <c r="L8" s="1"/>
      <c r="M8" s="1"/>
      <c r="N8" s="1"/>
      <c r="O8" s="1"/>
      <c r="P8" s="1"/>
      <c r="Q8" s="1"/>
      <c r="R8" s="1"/>
      <c r="S8" s="1"/>
      <c r="T8" s="1"/>
      <c r="U8" s="1"/>
    </row>
    <row r="9" spans="1:26" ht="14.25" customHeight="1">
      <c r="A9" s="1"/>
      <c r="B9" s="1"/>
      <c r="C9" s="1"/>
      <c r="D9" s="1"/>
      <c r="E9" s="1"/>
      <c r="F9" s="1"/>
      <c r="G9" s="1"/>
      <c r="H9" s="1"/>
      <c r="I9" s="1"/>
      <c r="J9" s="1"/>
      <c r="K9" s="1"/>
      <c r="L9" s="1"/>
      <c r="M9" s="1"/>
      <c r="N9" s="1"/>
      <c r="O9" s="1"/>
      <c r="P9" s="1"/>
      <c r="Q9" s="1"/>
      <c r="R9" s="1"/>
      <c r="S9" s="1"/>
      <c r="T9" s="1"/>
      <c r="U9" s="1"/>
    </row>
    <row r="10" spans="1:26" ht="14.25" customHeight="1">
      <c r="A10" s="1"/>
      <c r="B10" s="1"/>
      <c r="C10" s="1"/>
      <c r="D10" s="1"/>
      <c r="E10" s="1"/>
      <c r="F10" s="1"/>
      <c r="G10" s="1"/>
      <c r="H10" s="1"/>
      <c r="I10" s="1"/>
      <c r="J10" s="1"/>
      <c r="K10" s="1"/>
      <c r="L10" s="1"/>
      <c r="M10" s="1"/>
      <c r="N10" s="1"/>
      <c r="O10" s="1"/>
      <c r="P10" s="1"/>
      <c r="Q10" s="1"/>
      <c r="R10" s="1"/>
      <c r="S10" s="1"/>
      <c r="T10" s="1"/>
      <c r="U10" s="1"/>
    </row>
    <row r="11" spans="1:26" ht="14.25" customHeight="1">
      <c r="A11" s="1"/>
      <c r="B11" s="1"/>
      <c r="C11" s="1"/>
      <c r="D11" s="1"/>
      <c r="E11" s="1"/>
      <c r="F11" s="1"/>
      <c r="G11" s="1"/>
      <c r="H11" s="1"/>
      <c r="I11" s="1"/>
      <c r="J11" s="1"/>
      <c r="K11" s="1"/>
      <c r="L11" s="1"/>
      <c r="M11" s="1"/>
      <c r="N11" s="1"/>
      <c r="O11" s="1"/>
      <c r="P11" s="1"/>
      <c r="Q11" s="1"/>
      <c r="R11" s="1"/>
      <c r="S11" s="1"/>
      <c r="T11" s="1"/>
      <c r="U11" s="1"/>
    </row>
    <row r="12" spans="1:26" ht="14.25" customHeight="1">
      <c r="A12" s="1"/>
      <c r="B12" s="1"/>
      <c r="C12" s="1"/>
      <c r="D12" s="1"/>
      <c r="E12" s="1"/>
      <c r="F12" s="1"/>
      <c r="G12" s="1"/>
      <c r="H12" s="1"/>
      <c r="I12" s="1"/>
      <c r="J12" s="1"/>
      <c r="K12" s="1"/>
      <c r="L12" s="1"/>
      <c r="M12" s="1"/>
      <c r="N12" s="1"/>
      <c r="O12" s="1"/>
      <c r="P12" s="1"/>
      <c r="Q12" s="1"/>
      <c r="R12" s="1"/>
      <c r="S12" s="1"/>
      <c r="T12" s="1"/>
      <c r="U12" s="1"/>
    </row>
    <row r="13" spans="1:26" ht="14.25" customHeight="1">
      <c r="A13" s="1"/>
      <c r="B13" s="1"/>
      <c r="C13" s="1"/>
      <c r="D13" s="1"/>
      <c r="E13" s="1"/>
      <c r="F13" s="1"/>
      <c r="G13" s="1"/>
      <c r="H13" s="1"/>
      <c r="I13" s="1"/>
      <c r="J13" s="1"/>
      <c r="K13" s="1"/>
      <c r="L13" s="1"/>
      <c r="M13" s="1"/>
      <c r="N13" s="1"/>
      <c r="O13" s="1"/>
      <c r="P13" s="1"/>
      <c r="Q13" s="1"/>
      <c r="R13" s="1"/>
      <c r="S13" s="1"/>
      <c r="T13" s="1"/>
      <c r="U13" s="1"/>
    </row>
    <row r="14" spans="1:26" ht="14.25" customHeight="1">
      <c r="A14" s="1"/>
      <c r="B14" s="1"/>
      <c r="C14" s="1"/>
      <c r="D14" s="1"/>
      <c r="E14" s="1"/>
      <c r="F14" s="1"/>
      <c r="G14" s="1"/>
      <c r="H14" s="1"/>
      <c r="I14" s="1"/>
      <c r="J14" s="1"/>
      <c r="K14" s="1"/>
      <c r="L14" s="1"/>
      <c r="M14" s="1"/>
      <c r="N14" s="1"/>
      <c r="O14" s="1"/>
      <c r="P14" s="1"/>
      <c r="Q14" s="1"/>
      <c r="R14" s="1"/>
      <c r="S14" s="1"/>
      <c r="T14" s="1"/>
      <c r="U14" s="1"/>
    </row>
    <row r="15" spans="1:26" ht="14.25" customHeight="1">
      <c r="A15" s="1"/>
      <c r="B15" s="1"/>
      <c r="C15" s="391" t="s">
        <v>306</v>
      </c>
      <c r="D15" s="392"/>
      <c r="E15" s="392"/>
      <c r="F15" s="392"/>
      <c r="G15" s="392"/>
      <c r="H15" s="392"/>
      <c r="I15" s="393"/>
      <c r="J15" s="1"/>
      <c r="K15" s="1"/>
      <c r="L15" s="1"/>
      <c r="M15" s="1"/>
      <c r="N15" s="1"/>
      <c r="O15" s="1"/>
      <c r="P15" s="1"/>
      <c r="Q15" s="1"/>
      <c r="R15" s="1"/>
      <c r="S15" s="1"/>
      <c r="T15" s="1"/>
      <c r="U15" s="1"/>
      <c r="V15" s="1"/>
      <c r="W15" s="1"/>
      <c r="X15" s="1"/>
      <c r="Y15" s="1"/>
      <c r="Z15" s="1"/>
    </row>
    <row r="16" spans="1:26" ht="14.25" customHeight="1">
      <c r="A16" s="1"/>
      <c r="B16" s="1"/>
      <c r="C16" s="394"/>
      <c r="D16" s="395"/>
      <c r="E16" s="395"/>
      <c r="F16" s="395"/>
      <c r="G16" s="395"/>
      <c r="H16" s="395"/>
      <c r="I16" s="396"/>
      <c r="J16" s="1"/>
      <c r="K16" s="1"/>
      <c r="L16" s="1"/>
      <c r="M16" s="1"/>
      <c r="N16" s="1"/>
      <c r="O16" s="1"/>
      <c r="P16" s="1"/>
      <c r="Q16" s="1"/>
      <c r="R16" s="1"/>
      <c r="S16" s="1"/>
      <c r="T16" s="1"/>
      <c r="U16" s="1"/>
      <c r="V16" s="1"/>
      <c r="W16" s="1"/>
      <c r="X16" s="1"/>
      <c r="Y16" s="1"/>
      <c r="Z16" s="1"/>
    </row>
    <row r="17" spans="1:26" ht="14.25" customHeight="1">
      <c r="A17" s="1"/>
      <c r="B17" s="1"/>
      <c r="C17" s="394"/>
      <c r="D17" s="395"/>
      <c r="E17" s="395"/>
      <c r="F17" s="395"/>
      <c r="G17" s="395"/>
      <c r="H17" s="395"/>
      <c r="I17" s="396"/>
      <c r="J17" s="1"/>
      <c r="K17" s="1"/>
      <c r="L17" s="1"/>
      <c r="M17" s="1"/>
      <c r="N17" s="1"/>
      <c r="O17" s="1"/>
      <c r="P17" s="1"/>
      <c r="Q17" s="1"/>
      <c r="R17" s="1"/>
      <c r="S17" s="1"/>
      <c r="T17" s="1"/>
      <c r="U17" s="1"/>
      <c r="V17" s="1"/>
      <c r="W17" s="1"/>
      <c r="X17" s="1"/>
      <c r="Y17" s="1"/>
      <c r="Z17" s="1"/>
    </row>
    <row r="18" spans="1:26" ht="14.25" customHeight="1">
      <c r="A18" s="1"/>
      <c r="B18" s="1"/>
      <c r="C18" s="394"/>
      <c r="D18" s="395"/>
      <c r="E18" s="395"/>
      <c r="F18" s="395"/>
      <c r="G18" s="395"/>
      <c r="H18" s="395"/>
      <c r="I18" s="396"/>
      <c r="J18" s="1"/>
      <c r="K18" s="1"/>
      <c r="L18" s="1"/>
      <c r="M18" s="1"/>
      <c r="N18" s="1"/>
      <c r="O18" s="1"/>
      <c r="P18" s="1"/>
      <c r="Q18" s="1"/>
      <c r="R18" s="1"/>
      <c r="S18" s="1"/>
      <c r="T18" s="1"/>
      <c r="U18" s="1"/>
      <c r="V18" s="1"/>
      <c r="W18" s="1"/>
      <c r="X18" s="1"/>
      <c r="Y18" s="1"/>
      <c r="Z18" s="1"/>
    </row>
    <row r="19" spans="1:26" ht="14.25" customHeight="1">
      <c r="A19" s="1"/>
      <c r="B19" s="1"/>
      <c r="C19" s="394"/>
      <c r="D19" s="395"/>
      <c r="E19" s="395"/>
      <c r="F19" s="395"/>
      <c r="G19" s="395"/>
      <c r="H19" s="395"/>
      <c r="I19" s="396"/>
      <c r="J19" s="1"/>
      <c r="K19" s="1"/>
      <c r="L19" s="1"/>
      <c r="M19" s="1"/>
      <c r="N19" s="1"/>
      <c r="O19" s="1"/>
      <c r="P19" s="1"/>
      <c r="Q19" s="1"/>
      <c r="R19" s="1"/>
      <c r="S19" s="1"/>
      <c r="T19" s="1"/>
      <c r="U19" s="1"/>
      <c r="V19" s="1"/>
      <c r="W19" s="1"/>
      <c r="X19" s="1"/>
      <c r="Y19" s="1"/>
      <c r="Z19" s="1"/>
    </row>
    <row r="20" spans="1:26" ht="14.25" customHeight="1">
      <c r="A20" s="1"/>
      <c r="B20" s="1"/>
      <c r="C20" s="397" t="s">
        <v>4</v>
      </c>
      <c r="D20" s="395"/>
      <c r="E20" s="395"/>
      <c r="F20" s="395"/>
      <c r="G20" s="395"/>
      <c r="H20" s="395"/>
      <c r="I20" s="396"/>
      <c r="J20" s="1"/>
      <c r="K20" s="1"/>
      <c r="L20" s="1"/>
      <c r="M20" s="1"/>
      <c r="N20" s="1"/>
      <c r="O20" s="1"/>
      <c r="P20" s="1"/>
      <c r="Q20" s="1"/>
      <c r="R20" s="1"/>
      <c r="S20" s="1"/>
      <c r="T20" s="1"/>
      <c r="U20" s="1"/>
      <c r="V20" s="1"/>
      <c r="W20" s="1"/>
      <c r="X20" s="1"/>
      <c r="Y20" s="1"/>
      <c r="Z20" s="1"/>
    </row>
    <row r="21" spans="1:26" ht="14.25" customHeight="1">
      <c r="A21" s="1"/>
      <c r="B21" s="1"/>
      <c r="C21" s="394"/>
      <c r="D21" s="395"/>
      <c r="E21" s="395"/>
      <c r="F21" s="395"/>
      <c r="G21" s="395"/>
      <c r="H21" s="395"/>
      <c r="I21" s="396"/>
      <c r="J21" s="1"/>
      <c r="K21" s="1"/>
      <c r="L21" s="1"/>
      <c r="M21" s="1"/>
      <c r="N21" s="1"/>
      <c r="O21" s="1"/>
      <c r="P21" s="1"/>
      <c r="Q21" s="1"/>
      <c r="R21" s="1"/>
      <c r="S21" s="1"/>
      <c r="T21" s="1"/>
      <c r="U21" s="1"/>
      <c r="V21" s="1"/>
      <c r="W21" s="1"/>
      <c r="X21" s="1"/>
      <c r="Y21" s="1"/>
      <c r="Z21" s="1"/>
    </row>
    <row r="22" spans="1:26" ht="14.25" customHeight="1">
      <c r="A22" s="1"/>
      <c r="B22" s="1"/>
      <c r="C22" s="394"/>
      <c r="D22" s="395"/>
      <c r="E22" s="395"/>
      <c r="F22" s="395"/>
      <c r="G22" s="395"/>
      <c r="H22" s="395"/>
      <c r="I22" s="396"/>
      <c r="J22" s="1"/>
      <c r="K22" s="1"/>
      <c r="L22" s="1"/>
      <c r="M22" s="1"/>
      <c r="N22" s="1"/>
      <c r="O22" s="1"/>
      <c r="P22" s="1"/>
      <c r="Q22" s="1"/>
      <c r="R22" s="1"/>
      <c r="S22" s="1"/>
      <c r="T22" s="1"/>
      <c r="U22" s="1"/>
      <c r="V22" s="1"/>
      <c r="W22" s="1"/>
      <c r="X22" s="1"/>
      <c r="Y22" s="1"/>
      <c r="Z22" s="1"/>
    </row>
    <row r="23" spans="1:26" ht="14.25" customHeight="1">
      <c r="A23" s="1"/>
      <c r="B23" s="1"/>
      <c r="C23" s="394"/>
      <c r="D23" s="395"/>
      <c r="E23" s="395"/>
      <c r="F23" s="395"/>
      <c r="G23" s="395"/>
      <c r="H23" s="395"/>
      <c r="I23" s="396"/>
      <c r="J23" s="1"/>
      <c r="K23" s="1"/>
      <c r="L23" s="1"/>
      <c r="M23" s="1"/>
      <c r="N23" s="1"/>
      <c r="O23" s="1"/>
      <c r="P23" s="1"/>
      <c r="Q23" s="1"/>
      <c r="R23" s="1"/>
      <c r="S23" s="1"/>
      <c r="T23" s="1"/>
      <c r="U23" s="1"/>
      <c r="V23" s="1"/>
      <c r="W23" s="1"/>
      <c r="X23" s="1"/>
      <c r="Y23" s="1"/>
      <c r="Z23" s="1"/>
    </row>
    <row r="24" spans="1:26" ht="14.25" customHeight="1">
      <c r="A24" s="1"/>
      <c r="B24" s="1"/>
      <c r="C24" s="394"/>
      <c r="D24" s="395"/>
      <c r="E24" s="395"/>
      <c r="F24" s="395"/>
      <c r="G24" s="395"/>
      <c r="H24" s="395"/>
      <c r="I24" s="396"/>
      <c r="J24" s="1"/>
      <c r="K24" s="1"/>
      <c r="L24" s="1"/>
      <c r="M24" s="1"/>
      <c r="N24" s="1"/>
      <c r="O24" s="1"/>
      <c r="P24" s="1"/>
      <c r="Q24" s="1"/>
      <c r="R24" s="1"/>
      <c r="S24" s="1"/>
      <c r="T24" s="1"/>
      <c r="U24" s="1"/>
      <c r="V24" s="1"/>
      <c r="W24" s="1"/>
      <c r="X24" s="1"/>
      <c r="Y24" s="1"/>
      <c r="Z24" s="1"/>
    </row>
    <row r="25" spans="1:26" ht="14.25" customHeight="1">
      <c r="A25" s="1"/>
      <c r="B25" s="1"/>
      <c r="C25" s="394"/>
      <c r="D25" s="395"/>
      <c r="E25" s="395"/>
      <c r="F25" s="395"/>
      <c r="G25" s="395"/>
      <c r="H25" s="395"/>
      <c r="I25" s="396"/>
      <c r="J25" s="1"/>
      <c r="K25" s="1"/>
      <c r="L25" s="1"/>
      <c r="M25" s="1"/>
      <c r="N25" s="1"/>
      <c r="O25" s="1"/>
      <c r="P25" s="1"/>
      <c r="Q25" s="1"/>
      <c r="R25" s="1"/>
      <c r="S25" s="1"/>
      <c r="T25" s="1"/>
      <c r="U25" s="1"/>
      <c r="V25" s="1"/>
      <c r="W25" s="1"/>
      <c r="X25" s="1"/>
      <c r="Y25" s="1"/>
      <c r="Z25" s="1"/>
    </row>
    <row r="26" spans="1:26" ht="14">
      <c r="A26" s="1"/>
      <c r="B26" s="1"/>
      <c r="C26" s="398"/>
      <c r="D26" s="399"/>
      <c r="E26" s="399"/>
      <c r="F26" s="399"/>
      <c r="G26" s="399"/>
      <c r="H26" s="399"/>
      <c r="I26" s="400"/>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6" t="s">
        <v>6</v>
      </c>
      <c r="F30" s="1"/>
      <c r="G30" s="17">
        <f ca="1">TODAY()</f>
        <v>43872</v>
      </c>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2">
    <mergeCell ref="C15:I19"/>
    <mergeCell ref="C20:I26"/>
  </mergeCells>
  <pageMargins left="0.7" right="0.7" top="0.75" bottom="0.75" header="0" footer="0"/>
  <headerFooter>
    <oddFooter>&amp;L02-046  &amp;F</oddFoot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57070"/>
    <outlinePr summaryBelow="0" summaryRight="0"/>
    <pageSetUpPr fitToPage="1"/>
  </sheetPr>
  <dimension ref="A1:Z1000"/>
  <sheetViews>
    <sheetView showGridLines="0" workbookViewId="0">
      <selection activeCell="C35" sqref="C35"/>
    </sheetView>
  </sheetViews>
  <sheetFormatPr baseColWidth="10" defaultColWidth="14.5" defaultRowHeight="15" customHeight="1" x14ac:dyDescent="0"/>
  <cols>
    <col min="1" max="1" width="1.6640625" customWidth="1"/>
    <col min="2" max="2" width="38.6640625" customWidth="1"/>
    <col min="3" max="26" width="11.5" customWidth="1"/>
  </cols>
  <sheetData>
    <row r="1" spans="1:26" ht="13.5" customHeight="1">
      <c r="A1" s="18"/>
      <c r="B1" s="18"/>
      <c r="C1" s="18"/>
      <c r="D1" s="18"/>
      <c r="E1" s="18"/>
      <c r="F1" s="18"/>
      <c r="G1" s="18"/>
      <c r="H1" s="18"/>
      <c r="I1" s="18"/>
      <c r="J1" s="18"/>
      <c r="K1" s="18"/>
      <c r="L1" s="18"/>
      <c r="M1" s="18"/>
      <c r="N1" s="18"/>
      <c r="O1" s="18"/>
      <c r="P1" s="18"/>
      <c r="Q1" s="18"/>
      <c r="R1" s="18"/>
      <c r="S1" s="18"/>
      <c r="T1" s="18"/>
      <c r="U1" s="18"/>
      <c r="V1" s="18"/>
      <c r="W1" s="18"/>
      <c r="X1" s="18"/>
      <c r="Y1" s="18"/>
      <c r="Z1" s="18"/>
    </row>
    <row r="2" spans="1:26" ht="26.25" customHeight="1">
      <c r="A2" s="36"/>
      <c r="B2" s="37" t="s">
        <v>200</v>
      </c>
      <c r="C2" s="37"/>
      <c r="D2" s="37"/>
      <c r="E2" s="37"/>
      <c r="F2" s="37"/>
      <c r="G2" s="37"/>
      <c r="H2" s="36"/>
      <c r="I2" s="36"/>
      <c r="J2" s="36"/>
      <c r="K2" s="36"/>
      <c r="L2" s="36"/>
      <c r="M2" s="36"/>
      <c r="N2" s="36"/>
      <c r="O2" s="36"/>
      <c r="P2" s="36"/>
      <c r="Q2" s="36"/>
      <c r="R2" s="36"/>
      <c r="S2" s="36"/>
      <c r="T2" s="36"/>
      <c r="U2" s="36"/>
      <c r="V2" s="36"/>
      <c r="W2" s="36"/>
      <c r="X2" s="36"/>
      <c r="Y2" s="36"/>
      <c r="Z2" s="36"/>
    </row>
    <row r="3" spans="1:26" ht="13.5" customHeight="1">
      <c r="A3" s="89"/>
      <c r="B3" s="184" t="s">
        <v>149</v>
      </c>
      <c r="C3" s="209">
        <v>2020</v>
      </c>
      <c r="D3" s="209">
        <v>2021</v>
      </c>
      <c r="E3" s="209">
        <v>2022</v>
      </c>
      <c r="F3" s="209">
        <v>2023</v>
      </c>
      <c r="G3" s="209">
        <v>2024</v>
      </c>
      <c r="H3" s="89"/>
      <c r="I3" s="89"/>
      <c r="J3" s="89"/>
      <c r="K3" s="89"/>
      <c r="L3" s="89"/>
      <c r="M3" s="89"/>
      <c r="N3" s="89"/>
      <c r="O3" s="89"/>
      <c r="P3" s="89"/>
      <c r="Q3" s="89"/>
      <c r="R3" s="89"/>
      <c r="S3" s="89"/>
      <c r="T3" s="89"/>
      <c r="U3" s="89"/>
      <c r="V3" s="89"/>
      <c r="W3" s="89"/>
      <c r="X3" s="89"/>
      <c r="Y3" s="89"/>
      <c r="Z3" s="89"/>
    </row>
    <row r="4" spans="1:26" ht="13.5" customHeight="1">
      <c r="A4" s="18"/>
      <c r="B4" s="18" t="s">
        <v>15</v>
      </c>
      <c r="C4" s="54">
        <f>('P&amp;L'!D46)/1000</f>
        <v>-0.2</v>
      </c>
      <c r="D4" s="54">
        <f>('P&amp;L'!E46)/1000</f>
        <v>-0.2</v>
      </c>
      <c r="E4" s="54">
        <f>('P&amp;L'!F46)/1000</f>
        <v>-0.2</v>
      </c>
      <c r="F4" s="54">
        <f>('P&amp;L'!G46)/1000</f>
        <v>-0.2</v>
      </c>
      <c r="G4" s="54">
        <f>('P&amp;L'!H46)/1000</f>
        <v>-0.2</v>
      </c>
      <c r="H4" s="18"/>
      <c r="I4" s="18"/>
      <c r="J4" s="18"/>
      <c r="K4" s="18"/>
      <c r="L4" s="18"/>
      <c r="M4" s="18"/>
      <c r="N4" s="18"/>
      <c r="O4" s="18"/>
      <c r="P4" s="18"/>
      <c r="Q4" s="18"/>
      <c r="R4" s="18"/>
      <c r="S4" s="18"/>
      <c r="T4" s="18"/>
      <c r="U4" s="18"/>
      <c r="V4" s="18"/>
      <c r="W4" s="18"/>
      <c r="X4" s="18"/>
      <c r="Y4" s="18"/>
      <c r="Z4" s="18"/>
    </row>
    <row r="5" spans="1:26" ht="13.5" customHeight="1">
      <c r="A5" s="18"/>
      <c r="B5" s="18" t="s">
        <v>201</v>
      </c>
      <c r="C5" s="54">
        <f>('P&amp;L'!D29)/1000</f>
        <v>0</v>
      </c>
      <c r="D5" s="54">
        <f>('P&amp;L'!E29)/1000</f>
        <v>0</v>
      </c>
      <c r="E5" s="54">
        <f>('P&amp;L'!F29)/1000</f>
        <v>0</v>
      </c>
      <c r="F5" s="54">
        <f>('P&amp;L'!G29)/1000</f>
        <v>0</v>
      </c>
      <c r="G5" s="54">
        <f>('P&amp;L'!H29)/1000</f>
        <v>0</v>
      </c>
      <c r="H5" s="18"/>
      <c r="I5" s="18"/>
      <c r="J5" s="18"/>
      <c r="K5" s="18"/>
      <c r="L5" s="18"/>
      <c r="M5" s="18"/>
      <c r="N5" s="18"/>
      <c r="O5" s="18"/>
      <c r="P5" s="18"/>
      <c r="Q5" s="18"/>
      <c r="R5" s="18"/>
      <c r="S5" s="18"/>
      <c r="T5" s="18"/>
      <c r="U5" s="18"/>
      <c r="V5" s="18"/>
      <c r="W5" s="18"/>
      <c r="X5" s="18"/>
      <c r="Y5" s="18"/>
      <c r="Z5" s="18"/>
    </row>
    <row r="6" spans="1:26" ht="13.5" customHeight="1">
      <c r="A6" s="18"/>
      <c r="B6" s="18" t="s">
        <v>359</v>
      </c>
      <c r="C6" s="54">
        <f>(HYPOTHESES!C57)/1000</f>
        <v>0</v>
      </c>
      <c r="D6" s="54"/>
      <c r="E6" s="54"/>
      <c r="F6" s="54"/>
      <c r="G6" s="54"/>
      <c r="H6" s="18"/>
      <c r="I6" s="18"/>
      <c r="J6" s="18"/>
      <c r="K6" s="18"/>
      <c r="L6" s="18"/>
      <c r="M6" s="18"/>
      <c r="N6" s="18"/>
      <c r="O6" s="18"/>
      <c r="P6" s="18"/>
      <c r="Q6" s="18"/>
      <c r="R6" s="18"/>
      <c r="S6" s="18"/>
      <c r="T6" s="18"/>
      <c r="U6" s="18"/>
      <c r="V6" s="18"/>
      <c r="W6" s="18"/>
      <c r="X6" s="18"/>
      <c r="Y6" s="18"/>
      <c r="Z6" s="18"/>
    </row>
    <row r="7" spans="1:26" ht="13.5" customHeight="1">
      <c r="A7" s="18"/>
      <c r="B7" s="18" t="s">
        <v>202</v>
      </c>
      <c r="D7" s="54">
        <f>(HYPOTHESES!D57)/1000</f>
        <v>0</v>
      </c>
      <c r="E7" s="54">
        <f>(HYPOTHESES!E57)/1000</f>
        <v>0</v>
      </c>
      <c r="F7" s="54">
        <f>(HYPOTHESES!F57)/1000</f>
        <v>0</v>
      </c>
      <c r="G7" s="54">
        <f>(HYPOTHESES!G57)/1000</f>
        <v>0</v>
      </c>
      <c r="H7" s="18"/>
      <c r="I7" s="18"/>
      <c r="J7" s="18"/>
      <c r="K7" s="18"/>
      <c r="L7" s="18"/>
      <c r="M7" s="18"/>
      <c r="N7" s="18"/>
      <c r="O7" s="18"/>
      <c r="P7" s="18"/>
      <c r="Q7" s="18"/>
      <c r="R7" s="18"/>
      <c r="S7" s="18"/>
      <c r="T7" s="18"/>
      <c r="U7" s="18"/>
      <c r="V7" s="18"/>
      <c r="W7" s="18"/>
      <c r="X7" s="18"/>
      <c r="Y7" s="18"/>
      <c r="Z7" s="18"/>
    </row>
    <row r="8" spans="1:26" ht="13.5" customHeight="1">
      <c r="A8" s="18"/>
      <c r="B8" s="18" t="s">
        <v>203</v>
      </c>
      <c r="C8" s="80"/>
      <c r="D8" s="80"/>
      <c r="E8" s="80"/>
      <c r="F8" s="80"/>
      <c r="G8" s="80"/>
      <c r="H8" s="18"/>
      <c r="I8" s="18"/>
      <c r="J8" s="18"/>
      <c r="K8" s="18"/>
      <c r="L8" s="18"/>
      <c r="M8" s="18"/>
      <c r="N8" s="18"/>
      <c r="O8" s="18"/>
      <c r="P8" s="18"/>
      <c r="Q8" s="18"/>
      <c r="R8" s="18"/>
      <c r="S8" s="18"/>
      <c r="T8" s="18"/>
      <c r="U8" s="18"/>
      <c r="V8" s="18"/>
      <c r="W8" s="18"/>
      <c r="X8" s="18"/>
      <c r="Y8" s="18"/>
      <c r="Z8" s="18"/>
    </row>
    <row r="9" spans="1:26" ht="13.5" customHeight="1">
      <c r="A9" s="18"/>
      <c r="B9" s="18" t="s">
        <v>204</v>
      </c>
      <c r="C9" s="80"/>
      <c r="D9" s="80"/>
      <c r="E9" s="80"/>
      <c r="F9" s="80"/>
      <c r="G9" s="80"/>
      <c r="H9" s="18"/>
      <c r="I9" s="18"/>
      <c r="J9" s="18"/>
      <c r="K9" s="18"/>
      <c r="L9" s="18"/>
      <c r="M9" s="18"/>
      <c r="N9" s="18"/>
      <c r="O9" s="18"/>
      <c r="P9" s="18"/>
      <c r="Q9" s="18"/>
      <c r="R9" s="18"/>
      <c r="S9" s="18"/>
      <c r="T9" s="18"/>
      <c r="U9" s="18"/>
      <c r="V9" s="18"/>
      <c r="W9" s="18"/>
      <c r="X9" s="18"/>
      <c r="Y9" s="18"/>
      <c r="Z9" s="18"/>
    </row>
    <row r="10" spans="1:26" ht="3" customHeight="1">
      <c r="A10" s="18"/>
      <c r="B10" s="18"/>
      <c r="C10" s="54"/>
      <c r="D10" s="54"/>
      <c r="E10" s="54"/>
      <c r="F10" s="54"/>
      <c r="G10" s="54"/>
      <c r="H10" s="18"/>
      <c r="I10" s="18"/>
      <c r="J10" s="18"/>
      <c r="K10" s="18"/>
      <c r="L10" s="18"/>
      <c r="M10" s="18"/>
      <c r="N10" s="18"/>
      <c r="O10" s="18"/>
      <c r="P10" s="18"/>
      <c r="Q10" s="18"/>
      <c r="R10" s="18"/>
      <c r="S10" s="18"/>
      <c r="T10" s="18"/>
      <c r="U10" s="18"/>
      <c r="V10" s="18"/>
      <c r="W10" s="18"/>
      <c r="X10" s="18"/>
      <c r="Y10" s="18"/>
      <c r="Z10" s="18"/>
    </row>
    <row r="11" spans="1:26" ht="13.5" customHeight="1">
      <c r="A11" s="90"/>
      <c r="B11" s="126" t="s">
        <v>205</v>
      </c>
      <c r="C11" s="67">
        <f t="shared" ref="C11:G11" si="0">SUM(C4:C10)</f>
        <v>-0.2</v>
      </c>
      <c r="D11" s="67">
        <f t="shared" si="0"/>
        <v>-0.2</v>
      </c>
      <c r="E11" s="67">
        <f t="shared" si="0"/>
        <v>-0.2</v>
      </c>
      <c r="F11" s="67">
        <f t="shared" si="0"/>
        <v>-0.2</v>
      </c>
      <c r="G11" s="67">
        <f t="shared" si="0"/>
        <v>-0.2</v>
      </c>
      <c r="H11" s="90"/>
      <c r="I11" s="90"/>
      <c r="J11" s="90"/>
      <c r="K11" s="90"/>
      <c r="L11" s="90"/>
      <c r="M11" s="90"/>
      <c r="N11" s="90"/>
      <c r="O11" s="90"/>
      <c r="P11" s="90"/>
      <c r="Q11" s="90"/>
      <c r="R11" s="90"/>
      <c r="S11" s="90"/>
      <c r="T11" s="90"/>
      <c r="U11" s="90"/>
      <c r="V11" s="90"/>
      <c r="W11" s="90"/>
      <c r="X11" s="90"/>
      <c r="Y11" s="90"/>
      <c r="Z11" s="90"/>
    </row>
    <row r="12" spans="1:26" ht="3" customHeight="1">
      <c r="A12" s="18"/>
      <c r="B12" s="18"/>
      <c r="C12" s="54"/>
      <c r="D12" s="54"/>
      <c r="E12" s="54"/>
      <c r="F12" s="54"/>
      <c r="G12" s="54"/>
      <c r="H12" s="18"/>
      <c r="I12" s="18"/>
      <c r="J12" s="18"/>
      <c r="K12" s="18"/>
      <c r="L12" s="18"/>
      <c r="M12" s="18"/>
      <c r="N12" s="18"/>
      <c r="O12" s="18"/>
      <c r="P12" s="18"/>
      <c r="Q12" s="18"/>
      <c r="R12" s="18"/>
      <c r="S12" s="18"/>
      <c r="T12" s="18"/>
      <c r="U12" s="18"/>
      <c r="V12" s="18"/>
      <c r="W12" s="18"/>
      <c r="X12" s="18"/>
      <c r="Y12" s="18"/>
      <c r="Z12" s="18"/>
    </row>
    <row r="13" spans="1:26" ht="13.5" customHeight="1">
      <c r="A13" s="18"/>
      <c r="B13" s="18" t="s">
        <v>104</v>
      </c>
      <c r="C13" s="54">
        <f>(HYPOTHESES!C30)/1000</f>
        <v>0</v>
      </c>
      <c r="D13" s="54">
        <f>(HYPOTHESES!D30)/1000</f>
        <v>0</v>
      </c>
      <c r="E13" s="54">
        <f>(HYPOTHESES!E30)/1000</f>
        <v>0</v>
      </c>
      <c r="F13" s="54">
        <f>(HYPOTHESES!F30)/1000</f>
        <v>0</v>
      </c>
      <c r="G13" s="54">
        <f>(HYPOTHESES!G30)/1000</f>
        <v>0</v>
      </c>
      <c r="H13" s="18"/>
      <c r="I13" s="18"/>
      <c r="J13" s="18"/>
      <c r="K13" s="18"/>
      <c r="L13" s="18"/>
      <c r="M13" s="18"/>
      <c r="N13" s="18"/>
      <c r="O13" s="18"/>
      <c r="P13" s="18"/>
      <c r="Q13" s="18"/>
      <c r="R13" s="18"/>
      <c r="S13" s="18"/>
      <c r="T13" s="18"/>
      <c r="U13" s="18"/>
      <c r="V13" s="18"/>
      <c r="W13" s="18"/>
      <c r="X13" s="18"/>
      <c r="Y13" s="18"/>
      <c r="Z13" s="18"/>
    </row>
    <row r="14" spans="1:26" ht="13.5" customHeight="1">
      <c r="A14" s="18"/>
      <c r="B14" s="18" t="s">
        <v>206</v>
      </c>
      <c r="C14" s="54">
        <f>HYPOTHESES!C12/1000</f>
        <v>0</v>
      </c>
      <c r="D14" s="54">
        <f>HYPOTHESES!D12/1000</f>
        <v>0</v>
      </c>
      <c r="E14" s="54">
        <f>HYPOTHESES!E12/1000</f>
        <v>0</v>
      </c>
      <c r="F14" s="54">
        <f>HYPOTHESES!F12/1000</f>
        <v>0</v>
      </c>
      <c r="G14" s="54">
        <f>HYPOTHESES!G12/1000</f>
        <v>0</v>
      </c>
      <c r="H14" s="18"/>
      <c r="I14" s="18"/>
      <c r="J14" s="18"/>
      <c r="K14" s="18"/>
      <c r="L14" s="18"/>
      <c r="M14" s="18"/>
      <c r="N14" s="18"/>
      <c r="O14" s="18"/>
      <c r="P14" s="18"/>
      <c r="Q14" s="18"/>
      <c r="R14" s="18"/>
      <c r="S14" s="18"/>
      <c r="T14" s="18"/>
      <c r="U14" s="18"/>
      <c r="V14" s="18"/>
      <c r="W14" s="18"/>
      <c r="X14" s="18"/>
      <c r="Y14" s="18"/>
      <c r="Z14" s="18"/>
    </row>
    <row r="15" spans="1:26" ht="13.5" customHeight="1">
      <c r="A15" s="18"/>
      <c r="B15" s="18" t="s">
        <v>207</v>
      </c>
      <c r="C15" s="54">
        <f>HYPOTHESES!C157/1000+HYPOTHESES!C156/1000</f>
        <v>0</v>
      </c>
      <c r="D15" s="54">
        <f>HYPOTHESES!D157/1000+HYPOTHESES!D156/1000</f>
        <v>0</v>
      </c>
      <c r="E15" s="54">
        <f>HYPOTHESES!E157/1000+HYPOTHESES!E156/1000</f>
        <v>0</v>
      </c>
      <c r="F15" s="54">
        <f>HYPOTHESES!F157/1000+HYPOTHESES!F156/1000</f>
        <v>0</v>
      </c>
      <c r="G15" s="54">
        <f>HYPOTHESES!G157/1000+HYPOTHESES!G156/1000</f>
        <v>0</v>
      </c>
      <c r="H15" s="18"/>
      <c r="J15" s="18"/>
      <c r="K15" s="18"/>
      <c r="L15" s="18"/>
      <c r="M15" s="18"/>
      <c r="N15" s="18"/>
      <c r="O15" s="18"/>
      <c r="P15" s="18"/>
      <c r="Q15" s="18"/>
      <c r="R15" s="18"/>
      <c r="S15" s="18"/>
      <c r="T15" s="18"/>
      <c r="U15" s="18"/>
      <c r="V15" s="18"/>
      <c r="W15" s="18"/>
      <c r="X15" s="18"/>
      <c r="Y15" s="18"/>
      <c r="Z15" s="18"/>
    </row>
    <row r="16" spans="1:26" ht="13.5" customHeight="1">
      <c r="A16" s="18"/>
      <c r="B16" s="18" t="s">
        <v>208</v>
      </c>
      <c r="C16" s="54">
        <f>(HYPOTHESES!C162)/1000-C15</f>
        <v>0</v>
      </c>
      <c r="D16" s="54">
        <f>(HYPOTHESES!D162)/1000-D15</f>
        <v>0</v>
      </c>
      <c r="E16" s="54">
        <f>(HYPOTHESES!E162)/1000-E15</f>
        <v>0</v>
      </c>
      <c r="F16" s="54">
        <f>(HYPOTHESES!F162)/1000-F15</f>
        <v>0</v>
      </c>
      <c r="G16" s="54">
        <f>(HYPOTHESES!G162)/1000-G15</f>
        <v>0</v>
      </c>
      <c r="H16" s="18"/>
      <c r="I16" s="18"/>
      <c r="J16" s="18"/>
      <c r="K16" s="18"/>
      <c r="L16" s="18"/>
      <c r="M16" s="18"/>
      <c r="N16" s="18"/>
      <c r="O16" s="18"/>
      <c r="P16" s="18"/>
      <c r="Q16" s="18"/>
      <c r="R16" s="18"/>
      <c r="S16" s="18"/>
      <c r="T16" s="18"/>
      <c r="U16" s="18"/>
      <c r="V16" s="18"/>
      <c r="W16" s="18"/>
      <c r="X16" s="18"/>
      <c r="Y16" s="18"/>
      <c r="Z16" s="18"/>
    </row>
    <row r="17" spans="1:26" ht="13.5" customHeight="1">
      <c r="A17" s="18"/>
      <c r="B17" s="18" t="s">
        <v>209</v>
      </c>
      <c r="C17" s="80"/>
      <c r="D17" s="80"/>
      <c r="E17" s="80"/>
      <c r="F17" s="80"/>
      <c r="G17" s="80"/>
      <c r="H17" s="18"/>
      <c r="I17" s="18"/>
      <c r="J17" s="18"/>
      <c r="K17" s="18"/>
      <c r="L17" s="18"/>
      <c r="M17" s="18"/>
      <c r="N17" s="18"/>
      <c r="O17" s="18"/>
      <c r="P17" s="18"/>
      <c r="Q17" s="18"/>
      <c r="R17" s="18"/>
      <c r="S17" s="18"/>
      <c r="T17" s="18"/>
      <c r="U17" s="18"/>
      <c r="V17" s="18"/>
      <c r="W17" s="18"/>
      <c r="X17" s="18"/>
      <c r="Y17" s="18"/>
      <c r="Z17" s="18"/>
    </row>
    <row r="18" spans="1:26" ht="13.5" customHeight="1">
      <c r="A18" s="18"/>
      <c r="B18" s="18" t="s">
        <v>210</v>
      </c>
      <c r="C18" s="80"/>
      <c r="D18" s="80"/>
      <c r="E18" s="80"/>
      <c r="F18" s="80"/>
      <c r="G18" s="80"/>
      <c r="H18" s="18"/>
      <c r="I18" s="18"/>
      <c r="J18" s="18"/>
      <c r="K18" s="18"/>
      <c r="L18" s="18"/>
      <c r="M18" s="18"/>
      <c r="N18" s="18"/>
      <c r="O18" s="18"/>
      <c r="P18" s="18"/>
      <c r="Q18" s="18"/>
      <c r="R18" s="18"/>
      <c r="S18" s="18"/>
      <c r="T18" s="18"/>
      <c r="U18" s="18"/>
      <c r="V18" s="18"/>
      <c r="W18" s="18"/>
      <c r="X18" s="18"/>
      <c r="Y18" s="18"/>
      <c r="Z18" s="18"/>
    </row>
    <row r="19" spans="1:26" ht="3" customHeight="1">
      <c r="A19" s="18"/>
      <c r="B19" s="18"/>
      <c r="C19" s="54"/>
      <c r="D19" s="54"/>
      <c r="E19" s="54"/>
      <c r="F19" s="54"/>
      <c r="G19" s="54"/>
      <c r="H19" s="18"/>
      <c r="I19" s="18"/>
      <c r="J19" s="18"/>
      <c r="K19" s="18"/>
      <c r="L19" s="18"/>
      <c r="M19" s="18"/>
      <c r="N19" s="18"/>
      <c r="O19" s="18"/>
      <c r="P19" s="18"/>
      <c r="Q19" s="18"/>
      <c r="R19" s="18"/>
      <c r="S19" s="18"/>
      <c r="T19" s="18"/>
      <c r="U19" s="18"/>
      <c r="V19" s="18"/>
      <c r="W19" s="18"/>
      <c r="X19" s="18"/>
      <c r="Y19" s="18"/>
      <c r="Z19" s="18"/>
    </row>
    <row r="20" spans="1:26" ht="13.5" customHeight="1">
      <c r="A20" s="90"/>
      <c r="B20" s="126" t="s">
        <v>211</v>
      </c>
      <c r="C20" s="67">
        <f t="shared" ref="C20:G20" si="1">SUM(C13:C19)</f>
        <v>0</v>
      </c>
      <c r="D20" s="67">
        <f t="shared" si="1"/>
        <v>0</v>
      </c>
      <c r="E20" s="67">
        <f t="shared" si="1"/>
        <v>0</v>
      </c>
      <c r="F20" s="67">
        <f t="shared" si="1"/>
        <v>0</v>
      </c>
      <c r="G20" s="67">
        <f t="shared" si="1"/>
        <v>0</v>
      </c>
      <c r="H20" s="90"/>
      <c r="I20" s="90"/>
      <c r="J20" s="90"/>
      <c r="K20" s="90"/>
      <c r="L20" s="90"/>
      <c r="M20" s="90"/>
      <c r="N20" s="90"/>
      <c r="O20" s="90"/>
      <c r="P20" s="90"/>
      <c r="Q20" s="90"/>
      <c r="R20" s="90"/>
      <c r="S20" s="90"/>
      <c r="T20" s="90"/>
      <c r="U20" s="90"/>
      <c r="V20" s="90"/>
      <c r="W20" s="90"/>
      <c r="X20" s="90"/>
      <c r="Y20" s="90"/>
      <c r="Z20" s="90"/>
    </row>
    <row r="21" spans="1:26" ht="3" customHeight="1">
      <c r="A21" s="18"/>
      <c r="B21" s="18"/>
      <c r="C21" s="54"/>
      <c r="D21" s="54"/>
      <c r="E21" s="54"/>
      <c r="F21" s="54"/>
      <c r="G21" s="54"/>
      <c r="H21" s="18"/>
      <c r="I21" s="18"/>
      <c r="J21" s="18"/>
      <c r="K21" s="18"/>
      <c r="L21" s="18"/>
      <c r="M21" s="18"/>
      <c r="N21" s="18"/>
      <c r="O21" s="18"/>
      <c r="P21" s="18"/>
      <c r="Q21" s="18"/>
      <c r="R21" s="18"/>
      <c r="S21" s="18"/>
      <c r="T21" s="18"/>
      <c r="U21" s="18"/>
      <c r="V21" s="18"/>
      <c r="W21" s="18"/>
      <c r="X21" s="18"/>
      <c r="Y21" s="18"/>
      <c r="Z21" s="18"/>
    </row>
    <row r="22" spans="1:26" ht="13.5" customHeight="1">
      <c r="A22" s="18"/>
      <c r="B22" s="357" t="s">
        <v>320</v>
      </c>
      <c r="C22" s="355"/>
      <c r="D22" s="54"/>
      <c r="E22" s="54"/>
      <c r="F22" s="54"/>
      <c r="G22" s="54"/>
      <c r="H22" s="18"/>
      <c r="I22" s="18"/>
      <c r="J22" s="18"/>
      <c r="K22" s="18"/>
      <c r="L22" s="18"/>
      <c r="M22" s="18"/>
      <c r="N22" s="18"/>
      <c r="O22" s="18"/>
      <c r="P22" s="18"/>
      <c r="Q22" s="18"/>
      <c r="R22" s="18"/>
      <c r="S22" s="18"/>
      <c r="T22" s="18"/>
      <c r="U22" s="18"/>
      <c r="V22" s="18"/>
      <c r="W22" s="18"/>
      <c r="X22" s="18"/>
      <c r="Y22" s="18"/>
      <c r="Z22" s="18"/>
    </row>
    <row r="23" spans="1:26" ht="13.5" customHeight="1">
      <c r="A23" s="18"/>
      <c r="B23" s="85" t="s">
        <v>212</v>
      </c>
      <c r="C23" s="64">
        <f t="shared" ref="C23:G23" si="2">C11-C20</f>
        <v>-0.2</v>
      </c>
      <c r="D23" s="64">
        <f t="shared" si="2"/>
        <v>-0.2</v>
      </c>
      <c r="E23" s="64">
        <f t="shared" si="2"/>
        <v>-0.2</v>
      </c>
      <c r="F23" s="64">
        <f t="shared" si="2"/>
        <v>-0.2</v>
      </c>
      <c r="G23" s="64">
        <f t="shared" si="2"/>
        <v>-0.2</v>
      </c>
      <c r="H23" s="18"/>
      <c r="I23" s="18"/>
      <c r="J23" s="18"/>
      <c r="K23" s="18"/>
      <c r="L23" s="18"/>
      <c r="M23" s="18"/>
      <c r="N23" s="18"/>
      <c r="O23" s="18"/>
      <c r="P23" s="18"/>
      <c r="Q23" s="18"/>
      <c r="R23" s="18"/>
      <c r="S23" s="18"/>
      <c r="T23" s="18"/>
      <c r="U23" s="18"/>
      <c r="V23" s="18"/>
      <c r="W23" s="18"/>
      <c r="X23" s="18"/>
      <c r="Y23" s="18"/>
      <c r="Z23" s="18"/>
    </row>
    <row r="24" spans="1:26" ht="13.5" customHeight="1">
      <c r="A24" s="90"/>
      <c r="B24" s="210" t="s">
        <v>21</v>
      </c>
      <c r="C24" s="91">
        <f>C22+C23</f>
        <v>-0.2</v>
      </c>
      <c r="D24" s="91">
        <f t="shared" ref="D24:G24" si="3">C24+D23</f>
        <v>-0.4</v>
      </c>
      <c r="E24" s="91">
        <f t="shared" si="3"/>
        <v>-0.60000000000000009</v>
      </c>
      <c r="F24" s="91">
        <f t="shared" si="3"/>
        <v>-0.8</v>
      </c>
      <c r="G24" s="91">
        <f t="shared" si="3"/>
        <v>-1</v>
      </c>
      <c r="H24" s="90"/>
      <c r="I24" s="90"/>
      <c r="J24" s="90"/>
      <c r="K24" s="90"/>
      <c r="L24" s="90"/>
      <c r="M24" s="90"/>
      <c r="N24" s="90"/>
      <c r="O24" s="90"/>
      <c r="P24" s="90"/>
      <c r="Q24" s="90"/>
      <c r="R24" s="90"/>
      <c r="S24" s="90"/>
      <c r="T24" s="90"/>
      <c r="U24" s="90"/>
      <c r="V24" s="90"/>
      <c r="W24" s="90"/>
      <c r="X24" s="90"/>
      <c r="Y24" s="90"/>
      <c r="Z24" s="90"/>
    </row>
    <row r="25" spans="1:26" ht="13.5" customHeight="1">
      <c r="A25" s="18"/>
      <c r="B25" s="18"/>
      <c r="C25" s="54"/>
      <c r="D25" s="54"/>
      <c r="E25" s="54"/>
      <c r="F25" s="54"/>
      <c r="G25" s="54"/>
      <c r="H25" s="18"/>
      <c r="I25" s="18"/>
      <c r="J25" s="18"/>
      <c r="K25" s="18"/>
      <c r="L25" s="18"/>
      <c r="M25" s="18"/>
      <c r="N25" s="18"/>
      <c r="O25" s="18"/>
      <c r="P25" s="18"/>
      <c r="Q25" s="18"/>
      <c r="R25" s="18"/>
      <c r="S25" s="18"/>
      <c r="T25" s="18"/>
      <c r="U25" s="18"/>
      <c r="V25" s="18"/>
      <c r="W25" s="18"/>
      <c r="X25" s="18"/>
      <c r="Y25" s="18"/>
      <c r="Z25" s="18"/>
    </row>
    <row r="26" spans="1:26" ht="13.5" customHeight="1">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3.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3.5" customHeight="1">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3.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3.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3.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3.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3.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3.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3.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3.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3.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3.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3.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3.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3.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3.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3.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3.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3.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3.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3.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3.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3.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3.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3.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3.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3.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3.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3.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3.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3.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3.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3.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3.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3.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3.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3.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3.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3.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3.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3.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3.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3.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3.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3.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3.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3.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3.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3.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3.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3.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3.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3.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3.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3.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3.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3.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3.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3.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3.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3.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3.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3.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3.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3.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3.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3.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3.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3.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3.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3.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3.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3.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3.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3.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3.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3.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3.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3.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3.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3.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3.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3.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3.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3.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3.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3.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3.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3.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3.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3.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3.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3.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3.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3.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3.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3.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3.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3.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3.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3.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3.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3.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3.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3.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3.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3.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3.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3.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3.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3.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3.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3.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3.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3.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3.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3.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3.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3.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3.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3.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3.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3.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3.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3.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3.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3.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3.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3.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3.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3.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3.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3.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3.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3.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3.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3.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3.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3.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3.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3.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3.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3.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3.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3.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3.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3.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3.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3.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3.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3.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3.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3.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3.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3.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3.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3.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3.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3.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3.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3.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3.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3.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3.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3.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3.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3.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3.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3.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3.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3.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3.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3.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3.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3.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3.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3.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3.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3.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3.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3.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3.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3.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3.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3.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3.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3.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3.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3.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3.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3.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3.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3.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3.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3.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3.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3.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3.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00"/>
    <outlinePr summaryBelow="0" summaryRight="0"/>
  </sheetPr>
  <dimension ref="A1:Z1000"/>
  <sheetViews>
    <sheetView showGridLines="0" workbookViewId="0">
      <selection activeCell="C46" sqref="C46"/>
    </sheetView>
  </sheetViews>
  <sheetFormatPr baseColWidth="10" defaultColWidth="14.5" defaultRowHeight="15" customHeight="1" x14ac:dyDescent="0"/>
  <cols>
    <col min="1" max="1" width="1.83203125" customWidth="1"/>
    <col min="2" max="2" width="32.6640625" customWidth="1"/>
    <col min="3" max="5" width="14.33203125" customWidth="1"/>
    <col min="6" max="8" width="12.6640625" customWidth="1"/>
    <col min="9" max="9" width="12.33203125" customWidth="1"/>
    <col min="10" max="10" width="11.5" customWidth="1"/>
    <col min="11" max="11" width="10.33203125" customWidth="1"/>
    <col min="12" max="26" width="11.5" customWidth="1"/>
  </cols>
  <sheetData>
    <row r="1" spans="1:26" ht="13.5" customHeight="1">
      <c r="A1" s="18"/>
      <c r="B1" s="18"/>
      <c r="C1" s="18"/>
      <c r="D1" s="18"/>
      <c r="E1" s="18"/>
      <c r="F1" s="18"/>
      <c r="G1" s="18"/>
      <c r="H1" s="18"/>
      <c r="I1" s="18"/>
      <c r="J1" s="18"/>
      <c r="K1" s="18"/>
      <c r="L1" s="18"/>
      <c r="M1" s="18"/>
      <c r="N1" s="18"/>
      <c r="O1" s="18"/>
      <c r="P1" s="18"/>
      <c r="Q1" s="18"/>
      <c r="R1" s="18"/>
      <c r="S1" s="18"/>
      <c r="T1" s="18"/>
      <c r="U1" s="18"/>
      <c r="V1" s="18"/>
      <c r="W1" s="18"/>
      <c r="X1" s="18"/>
      <c r="Y1" s="18"/>
      <c r="Z1" s="18"/>
    </row>
    <row r="2" spans="1:26" ht="26.25" customHeight="1">
      <c r="A2" s="36"/>
      <c r="B2" s="37" t="s">
        <v>213</v>
      </c>
      <c r="C2" s="37"/>
      <c r="D2" s="37"/>
      <c r="E2" s="37"/>
      <c r="F2" s="152"/>
      <c r="G2" s="152"/>
      <c r="H2" s="36"/>
      <c r="I2" s="36"/>
      <c r="J2" s="36"/>
      <c r="K2" s="36"/>
      <c r="L2" s="36"/>
      <c r="M2" s="36"/>
      <c r="N2" s="36"/>
      <c r="O2" s="36"/>
      <c r="P2" s="36"/>
      <c r="Q2" s="36"/>
      <c r="R2" s="36"/>
      <c r="S2" s="36"/>
      <c r="T2" s="36"/>
      <c r="U2" s="36"/>
      <c r="V2" s="36"/>
      <c r="W2" s="36"/>
      <c r="X2" s="36"/>
      <c r="Y2" s="36"/>
      <c r="Z2" s="36"/>
    </row>
    <row r="3" spans="1:26" ht="13.5" customHeight="1">
      <c r="A3" s="18"/>
      <c r="B3" s="18"/>
      <c r="C3" s="18"/>
      <c r="D3" s="18"/>
      <c r="E3" s="18"/>
      <c r="F3" s="18"/>
      <c r="G3" s="18"/>
      <c r="H3" s="18"/>
      <c r="I3" s="18"/>
      <c r="J3" s="18"/>
      <c r="K3" s="18"/>
      <c r="L3" s="18"/>
      <c r="M3" s="18"/>
      <c r="N3" s="18"/>
      <c r="O3" s="18"/>
      <c r="P3" s="18"/>
      <c r="Q3" s="18"/>
      <c r="R3" s="18"/>
      <c r="S3" s="18"/>
      <c r="T3" s="18"/>
      <c r="U3" s="18"/>
      <c r="V3" s="18"/>
      <c r="W3" s="18"/>
      <c r="X3" s="18"/>
      <c r="Y3" s="18"/>
      <c r="Z3" s="18"/>
    </row>
    <row r="4" spans="1:26" ht="13.5" customHeight="1">
      <c r="A4" s="18"/>
      <c r="B4" s="211" t="s">
        <v>214</v>
      </c>
      <c r="C4" s="212"/>
      <c r="D4" s="18"/>
      <c r="E4" s="18"/>
      <c r="F4" s="18"/>
      <c r="G4" s="18"/>
      <c r="H4" s="18"/>
      <c r="I4" s="18"/>
      <c r="J4" s="18"/>
      <c r="K4" s="18"/>
      <c r="L4" s="18"/>
      <c r="M4" s="18"/>
      <c r="N4" s="18"/>
      <c r="O4" s="18"/>
      <c r="P4" s="18"/>
      <c r="Q4" s="18"/>
      <c r="R4" s="18"/>
      <c r="S4" s="18"/>
      <c r="T4" s="18"/>
      <c r="U4" s="18"/>
      <c r="V4" s="18"/>
      <c r="W4" s="18"/>
      <c r="X4" s="18"/>
      <c r="Y4" s="18"/>
      <c r="Z4" s="18"/>
    </row>
    <row r="5" spans="1:26" ht="12.75" customHeight="1">
      <c r="A5" s="18"/>
      <c r="B5" s="18"/>
      <c r="C5" s="18"/>
      <c r="D5" s="18"/>
      <c r="E5" s="18"/>
      <c r="F5" s="18"/>
      <c r="G5" s="18"/>
      <c r="H5" s="18"/>
      <c r="I5" s="18"/>
      <c r="J5" s="18"/>
      <c r="K5" s="18"/>
      <c r="L5" s="18"/>
      <c r="M5" s="18"/>
      <c r="N5" s="18"/>
      <c r="O5" s="18"/>
      <c r="P5" s="18"/>
      <c r="Q5" s="18"/>
      <c r="R5" s="18"/>
      <c r="S5" s="18"/>
      <c r="T5" s="18"/>
      <c r="U5" s="18"/>
      <c r="V5" s="18"/>
      <c r="W5" s="18"/>
      <c r="X5" s="18"/>
      <c r="Y5" s="18"/>
      <c r="Z5" s="18"/>
    </row>
    <row r="6" spans="1:26" ht="13.5" customHeight="1">
      <c r="A6" s="18"/>
      <c r="B6" s="213" t="s">
        <v>215</v>
      </c>
      <c r="C6" s="214" t="s">
        <v>216</v>
      </c>
      <c r="D6" s="215" t="s">
        <v>217</v>
      </c>
      <c r="E6" s="214" t="s">
        <v>218</v>
      </c>
      <c r="F6" s="18"/>
      <c r="G6" s="18"/>
      <c r="H6" s="18"/>
      <c r="I6" s="18"/>
      <c r="J6" s="18"/>
      <c r="K6" s="18"/>
      <c r="L6" s="18"/>
      <c r="M6" s="18"/>
      <c r="N6" s="18"/>
      <c r="O6" s="18"/>
      <c r="P6" s="18"/>
      <c r="Q6" s="18"/>
      <c r="R6" s="18"/>
      <c r="S6" s="18"/>
      <c r="T6" s="18"/>
      <c r="U6" s="18"/>
      <c r="V6" s="18"/>
      <c r="W6" s="18"/>
      <c r="X6" s="18"/>
      <c r="Y6" s="18"/>
      <c r="Z6" s="18"/>
    </row>
    <row r="7" spans="1:26" ht="13.5" customHeight="1">
      <c r="A7" s="18"/>
      <c r="B7" s="19"/>
      <c r="C7" s="212"/>
      <c r="D7" s="216" t="e">
        <f t="shared" ref="D7:D12" si="0">ROUND(C7/$C$4,0)</f>
        <v>#DIV/0!</v>
      </c>
      <c r="E7" s="217" t="e">
        <f t="shared" ref="E7:E12" si="1">D7*$C$4</f>
        <v>#DIV/0!</v>
      </c>
      <c r="F7" s="18"/>
      <c r="G7" s="18"/>
      <c r="H7" s="18"/>
      <c r="I7" s="18"/>
      <c r="J7" s="18"/>
      <c r="K7" s="18"/>
      <c r="L7" s="18"/>
      <c r="M7" s="18"/>
      <c r="N7" s="18"/>
      <c r="O7" s="18"/>
      <c r="P7" s="18"/>
      <c r="Q7" s="18"/>
      <c r="R7" s="18"/>
      <c r="S7" s="18"/>
      <c r="T7" s="18"/>
      <c r="U7" s="18"/>
      <c r="V7" s="18"/>
      <c r="W7" s="18"/>
      <c r="X7" s="18"/>
      <c r="Y7" s="18"/>
      <c r="Z7" s="18"/>
    </row>
    <row r="8" spans="1:26" ht="13.5" customHeight="1">
      <c r="A8" s="18"/>
      <c r="B8" s="19"/>
      <c r="C8" s="212"/>
      <c r="D8" s="216" t="e">
        <f t="shared" si="0"/>
        <v>#DIV/0!</v>
      </c>
      <c r="E8" s="217" t="e">
        <f t="shared" si="1"/>
        <v>#DIV/0!</v>
      </c>
      <c r="F8" s="18"/>
      <c r="G8" s="18"/>
      <c r="H8" s="18"/>
      <c r="I8" s="18"/>
      <c r="J8" s="18"/>
      <c r="K8" s="18"/>
      <c r="L8" s="18"/>
      <c r="M8" s="18"/>
      <c r="N8" s="18"/>
      <c r="O8" s="18"/>
      <c r="P8" s="18"/>
      <c r="Q8" s="18"/>
      <c r="R8" s="18"/>
      <c r="S8" s="18"/>
      <c r="T8" s="18"/>
      <c r="U8" s="18"/>
      <c r="V8" s="18"/>
      <c r="W8" s="18"/>
      <c r="X8" s="18"/>
      <c r="Y8" s="18"/>
      <c r="Z8" s="18"/>
    </row>
    <row r="9" spans="1:26" ht="13.5" customHeight="1">
      <c r="A9" s="18"/>
      <c r="B9" s="19"/>
      <c r="C9" s="212">
        <v>0</v>
      </c>
      <c r="D9" s="216" t="e">
        <f t="shared" si="0"/>
        <v>#DIV/0!</v>
      </c>
      <c r="E9" s="217" t="e">
        <f t="shared" si="1"/>
        <v>#DIV/0!</v>
      </c>
      <c r="F9" s="18"/>
      <c r="G9" s="18"/>
      <c r="H9" s="18"/>
      <c r="I9" s="18"/>
      <c r="J9" s="18"/>
      <c r="K9" s="18"/>
      <c r="L9" s="18"/>
      <c r="M9" s="18"/>
      <c r="N9" s="18"/>
      <c r="O9" s="18"/>
      <c r="P9" s="18"/>
      <c r="Q9" s="18"/>
      <c r="R9" s="18"/>
      <c r="S9" s="18"/>
      <c r="T9" s="18"/>
      <c r="U9" s="18"/>
      <c r="V9" s="18"/>
      <c r="W9" s="18"/>
      <c r="X9" s="18"/>
      <c r="Y9" s="18"/>
      <c r="Z9" s="18"/>
    </row>
    <row r="10" spans="1:26" ht="13.5" customHeight="1">
      <c r="A10" s="18"/>
      <c r="B10" s="19"/>
      <c r="C10" s="212">
        <v>0</v>
      </c>
      <c r="D10" s="216" t="e">
        <f t="shared" si="0"/>
        <v>#DIV/0!</v>
      </c>
      <c r="E10" s="217" t="e">
        <f t="shared" si="1"/>
        <v>#DIV/0!</v>
      </c>
      <c r="F10" s="18"/>
      <c r="G10" s="18"/>
      <c r="H10" s="18"/>
      <c r="I10" s="18"/>
      <c r="J10" s="18"/>
      <c r="K10" s="18"/>
      <c r="L10" s="18"/>
      <c r="M10" s="18"/>
      <c r="N10" s="18"/>
      <c r="O10" s="18"/>
      <c r="P10" s="18"/>
      <c r="Q10" s="18"/>
      <c r="R10" s="18"/>
      <c r="S10" s="18"/>
      <c r="T10" s="18"/>
      <c r="U10" s="18"/>
      <c r="V10" s="18"/>
      <c r="W10" s="18"/>
      <c r="X10" s="18"/>
      <c r="Y10" s="18"/>
      <c r="Z10" s="18"/>
    </row>
    <row r="11" spans="1:26" ht="13.5" customHeight="1">
      <c r="A11" s="18"/>
      <c r="B11" s="19" t="s">
        <v>219</v>
      </c>
      <c r="C11" s="212">
        <v>0</v>
      </c>
      <c r="D11" s="216" t="e">
        <f t="shared" si="0"/>
        <v>#DIV/0!</v>
      </c>
      <c r="E11" s="217" t="e">
        <f t="shared" si="1"/>
        <v>#DIV/0!</v>
      </c>
      <c r="F11" s="18"/>
      <c r="G11" s="18"/>
      <c r="H11" s="18"/>
      <c r="I11" s="18"/>
      <c r="J11" s="18"/>
      <c r="K11" s="18"/>
      <c r="L11" s="18"/>
      <c r="M11" s="18"/>
      <c r="N11" s="18"/>
      <c r="O11" s="18"/>
      <c r="P11" s="18"/>
      <c r="Q11" s="18"/>
      <c r="R11" s="18"/>
      <c r="S11" s="18"/>
      <c r="T11" s="18"/>
      <c r="U11" s="18"/>
      <c r="V11" s="18"/>
      <c r="W11" s="18"/>
      <c r="X11" s="18"/>
      <c r="Y11" s="18"/>
      <c r="Z11" s="18"/>
    </row>
    <row r="12" spans="1:26" ht="13.5" customHeight="1">
      <c r="A12" s="18"/>
      <c r="B12" s="19" t="s">
        <v>220</v>
      </c>
      <c r="C12" s="212">
        <v>0</v>
      </c>
      <c r="D12" s="216" t="e">
        <f t="shared" si="0"/>
        <v>#DIV/0!</v>
      </c>
      <c r="E12" s="217" t="e">
        <f t="shared" si="1"/>
        <v>#DIV/0!</v>
      </c>
      <c r="F12" s="18"/>
      <c r="G12" s="18"/>
      <c r="H12" s="18"/>
      <c r="I12" s="18"/>
      <c r="J12" s="18"/>
      <c r="K12" s="18"/>
      <c r="L12" s="18"/>
      <c r="M12" s="18"/>
      <c r="N12" s="18"/>
      <c r="O12" s="18"/>
      <c r="P12" s="18"/>
      <c r="Q12" s="18"/>
      <c r="R12" s="18"/>
      <c r="S12" s="18"/>
      <c r="T12" s="18"/>
      <c r="U12" s="18"/>
      <c r="V12" s="18"/>
      <c r="W12" s="18"/>
      <c r="X12" s="18"/>
      <c r="Y12" s="18"/>
      <c r="Z12" s="18"/>
    </row>
    <row r="13" spans="1:26" ht="13.5" customHeight="1">
      <c r="A13" s="18"/>
      <c r="B13" s="19"/>
      <c r="C13" s="217"/>
      <c r="D13" s="216"/>
      <c r="E13" s="217"/>
      <c r="F13" s="18"/>
      <c r="G13" s="18"/>
      <c r="H13" s="18"/>
      <c r="I13" s="18"/>
      <c r="J13" s="18"/>
      <c r="K13" s="18"/>
      <c r="L13" s="18"/>
      <c r="M13" s="18"/>
      <c r="N13" s="18"/>
      <c r="O13" s="18"/>
      <c r="P13" s="18"/>
      <c r="Q13" s="18"/>
      <c r="R13" s="18"/>
      <c r="S13" s="18"/>
      <c r="T13" s="18"/>
      <c r="U13" s="18"/>
      <c r="V13" s="18"/>
      <c r="W13" s="18"/>
      <c r="X13" s="18"/>
      <c r="Y13" s="18"/>
      <c r="Z13" s="18"/>
    </row>
    <row r="14" spans="1:26" ht="13.5" customHeight="1">
      <c r="A14" s="18"/>
      <c r="B14" s="84" t="s">
        <v>215</v>
      </c>
      <c r="C14" s="214" t="s">
        <v>221</v>
      </c>
      <c r="D14" s="214" t="s">
        <v>222</v>
      </c>
      <c r="E14" s="214" t="s">
        <v>223</v>
      </c>
      <c r="F14" s="18"/>
      <c r="G14" s="18"/>
      <c r="H14" s="18"/>
      <c r="I14" s="18"/>
      <c r="J14" s="18"/>
      <c r="K14" s="18"/>
      <c r="L14" s="18"/>
      <c r="M14" s="18"/>
      <c r="N14" s="18"/>
      <c r="O14" s="18"/>
      <c r="P14" s="18"/>
      <c r="Q14" s="18"/>
      <c r="R14" s="18"/>
      <c r="S14" s="18"/>
      <c r="T14" s="18"/>
      <c r="U14" s="18"/>
      <c r="V14" s="18"/>
      <c r="W14" s="18"/>
      <c r="X14" s="18"/>
      <c r="Y14" s="18"/>
      <c r="Z14" s="18"/>
    </row>
    <row r="15" spans="1:26" ht="13.5" customHeight="1">
      <c r="A15" s="18"/>
      <c r="B15" s="19">
        <f t="shared" ref="B15:B20" si="2">B7</f>
        <v>0</v>
      </c>
      <c r="C15" s="216" t="e">
        <f t="shared" ref="C15:C20" si="3">D7</f>
        <v>#DIV/0!</v>
      </c>
      <c r="D15" s="216" t="e">
        <f t="shared" ref="D15:D20" si="4">SUM(C15)</f>
        <v>#DIV/0!</v>
      </c>
      <c r="E15" s="218" t="e">
        <f t="shared" ref="E15:E20" si="5">SUM(D15/$D$21)</f>
        <v>#DIV/0!</v>
      </c>
      <c r="F15" s="18"/>
      <c r="G15" s="18"/>
      <c r="H15" s="18"/>
      <c r="I15" s="18"/>
      <c r="J15" s="18"/>
      <c r="K15" s="18"/>
      <c r="L15" s="18"/>
      <c r="M15" s="18"/>
      <c r="N15" s="18"/>
      <c r="O15" s="18"/>
      <c r="P15" s="18"/>
      <c r="Q15" s="18"/>
      <c r="R15" s="18"/>
      <c r="S15" s="18"/>
      <c r="T15" s="18"/>
      <c r="U15" s="18"/>
      <c r="V15" s="18"/>
      <c r="W15" s="18"/>
      <c r="X15" s="18"/>
      <c r="Y15" s="18"/>
      <c r="Z15" s="18"/>
    </row>
    <row r="16" spans="1:26" ht="13.5" customHeight="1">
      <c r="A16" s="18"/>
      <c r="B16" s="19">
        <f t="shared" si="2"/>
        <v>0</v>
      </c>
      <c r="C16" s="216" t="e">
        <f t="shared" si="3"/>
        <v>#DIV/0!</v>
      </c>
      <c r="D16" s="216" t="e">
        <f t="shared" si="4"/>
        <v>#DIV/0!</v>
      </c>
      <c r="E16" s="218" t="e">
        <f t="shared" si="5"/>
        <v>#DIV/0!</v>
      </c>
      <c r="F16" s="18"/>
      <c r="G16" s="18"/>
      <c r="H16" s="18"/>
      <c r="I16" s="18"/>
      <c r="J16" s="18"/>
      <c r="K16" s="18"/>
      <c r="L16" s="18"/>
      <c r="M16" s="18"/>
      <c r="N16" s="18"/>
      <c r="O16" s="18"/>
      <c r="P16" s="18"/>
      <c r="Q16" s="18"/>
      <c r="R16" s="18"/>
      <c r="S16" s="18"/>
      <c r="T16" s="18"/>
      <c r="U16" s="18"/>
      <c r="V16" s="18"/>
      <c r="W16" s="18"/>
      <c r="X16" s="18"/>
      <c r="Y16" s="18"/>
      <c r="Z16" s="18"/>
    </row>
    <row r="17" spans="1:26" ht="13.5" customHeight="1">
      <c r="A17" s="18"/>
      <c r="B17" s="19">
        <f t="shared" si="2"/>
        <v>0</v>
      </c>
      <c r="C17" s="216" t="e">
        <f t="shared" si="3"/>
        <v>#DIV/0!</v>
      </c>
      <c r="D17" s="216" t="e">
        <f t="shared" si="4"/>
        <v>#DIV/0!</v>
      </c>
      <c r="E17" s="218" t="e">
        <f t="shared" si="5"/>
        <v>#DIV/0!</v>
      </c>
      <c r="F17" s="18"/>
      <c r="G17" s="18"/>
      <c r="H17" s="18"/>
      <c r="I17" s="18"/>
      <c r="J17" s="18"/>
      <c r="K17" s="18"/>
      <c r="L17" s="18"/>
      <c r="M17" s="18"/>
      <c r="N17" s="18"/>
      <c r="O17" s="18"/>
      <c r="P17" s="18"/>
      <c r="Q17" s="18"/>
      <c r="R17" s="18"/>
      <c r="S17" s="18"/>
      <c r="T17" s="18"/>
      <c r="U17" s="18"/>
      <c r="V17" s="18"/>
      <c r="W17" s="18"/>
      <c r="X17" s="18"/>
      <c r="Y17" s="18"/>
      <c r="Z17" s="18"/>
    </row>
    <row r="18" spans="1:26" ht="13.5" customHeight="1">
      <c r="A18" s="18"/>
      <c r="B18" s="19">
        <f t="shared" si="2"/>
        <v>0</v>
      </c>
      <c r="C18" s="216" t="e">
        <f t="shared" si="3"/>
        <v>#DIV/0!</v>
      </c>
      <c r="D18" s="216" t="e">
        <f t="shared" si="4"/>
        <v>#DIV/0!</v>
      </c>
      <c r="E18" s="218" t="e">
        <f t="shared" si="5"/>
        <v>#DIV/0!</v>
      </c>
      <c r="F18" s="18"/>
      <c r="G18" s="18"/>
      <c r="H18" s="18"/>
      <c r="I18" s="18"/>
      <c r="J18" s="18"/>
      <c r="K18" s="18"/>
      <c r="L18" s="18"/>
      <c r="M18" s="18"/>
      <c r="N18" s="18"/>
      <c r="O18" s="18"/>
      <c r="P18" s="18"/>
      <c r="Q18" s="18"/>
      <c r="R18" s="18"/>
      <c r="S18" s="18"/>
      <c r="T18" s="18"/>
      <c r="U18" s="18"/>
      <c r="V18" s="18"/>
      <c r="W18" s="18"/>
      <c r="X18" s="18"/>
      <c r="Y18" s="18"/>
      <c r="Z18" s="18"/>
    </row>
    <row r="19" spans="1:26" ht="13.5" customHeight="1">
      <c r="A19" s="18"/>
      <c r="B19" s="19" t="str">
        <f t="shared" si="2"/>
        <v>[Nom Fondateur 5]</v>
      </c>
      <c r="C19" s="216" t="e">
        <f t="shared" si="3"/>
        <v>#DIV/0!</v>
      </c>
      <c r="D19" s="216" t="e">
        <f t="shared" si="4"/>
        <v>#DIV/0!</v>
      </c>
      <c r="E19" s="218" t="e">
        <f t="shared" si="5"/>
        <v>#DIV/0!</v>
      </c>
      <c r="F19" s="18"/>
      <c r="G19" s="18"/>
      <c r="H19" s="18"/>
      <c r="I19" s="18"/>
      <c r="J19" s="18"/>
      <c r="K19" s="18"/>
      <c r="L19" s="18"/>
      <c r="M19" s="18"/>
      <c r="N19" s="18"/>
      <c r="O19" s="18"/>
      <c r="P19" s="18"/>
      <c r="Q19" s="18"/>
      <c r="R19" s="18"/>
      <c r="S19" s="18"/>
      <c r="T19" s="18"/>
      <c r="U19" s="18"/>
      <c r="V19" s="18"/>
      <c r="W19" s="18"/>
      <c r="X19" s="18"/>
      <c r="Y19" s="18"/>
      <c r="Z19" s="18"/>
    </row>
    <row r="20" spans="1:26" ht="13.5" customHeight="1">
      <c r="A20" s="18"/>
      <c r="B20" s="219" t="str">
        <f t="shared" si="2"/>
        <v>[Nom Fondateur 6]</v>
      </c>
      <c r="C20" s="220" t="e">
        <f t="shared" si="3"/>
        <v>#DIV/0!</v>
      </c>
      <c r="D20" s="220" t="e">
        <f t="shared" si="4"/>
        <v>#DIV/0!</v>
      </c>
      <c r="E20" s="221" t="e">
        <f t="shared" si="5"/>
        <v>#DIV/0!</v>
      </c>
      <c r="F20" s="18"/>
      <c r="G20" s="18"/>
      <c r="H20" s="18"/>
      <c r="I20" s="18"/>
      <c r="J20" s="18"/>
      <c r="K20" s="18"/>
      <c r="L20" s="18"/>
      <c r="M20" s="18"/>
      <c r="N20" s="18"/>
      <c r="O20" s="18"/>
      <c r="P20" s="18"/>
      <c r="Q20" s="18"/>
      <c r="R20" s="18"/>
      <c r="S20" s="18"/>
      <c r="T20" s="18"/>
      <c r="U20" s="18"/>
      <c r="V20" s="18"/>
      <c r="W20" s="18"/>
      <c r="X20" s="18"/>
      <c r="Y20" s="18"/>
      <c r="Z20" s="18"/>
    </row>
    <row r="21" spans="1:26" ht="13.5" customHeight="1">
      <c r="A21" s="18"/>
      <c r="B21" s="222" t="s">
        <v>224</v>
      </c>
      <c r="C21" s="223" t="e">
        <f t="shared" ref="C21:E21" si="6">SUM(C15:C20)</f>
        <v>#DIV/0!</v>
      </c>
      <c r="D21" s="223" t="e">
        <f t="shared" si="6"/>
        <v>#DIV/0!</v>
      </c>
      <c r="E21" s="224" t="e">
        <f t="shared" si="6"/>
        <v>#DIV/0!</v>
      </c>
      <c r="F21" s="18"/>
      <c r="G21" s="18"/>
      <c r="H21" s="18"/>
      <c r="I21" s="18"/>
      <c r="J21" s="18"/>
      <c r="K21" s="18"/>
      <c r="L21" s="18"/>
      <c r="M21" s="18"/>
      <c r="N21" s="18"/>
      <c r="O21" s="18"/>
      <c r="P21" s="18"/>
      <c r="Q21" s="18"/>
      <c r="R21" s="18"/>
      <c r="S21" s="18"/>
      <c r="T21" s="18"/>
      <c r="U21" s="18"/>
      <c r="V21" s="18"/>
      <c r="W21" s="18"/>
      <c r="X21" s="18"/>
      <c r="Y21" s="18"/>
      <c r="Z21" s="18"/>
    </row>
    <row r="22" spans="1:26" ht="18.75" customHeight="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ht="13.5" customHeight="1">
      <c r="A23" s="18"/>
      <c r="B23" s="84" t="s">
        <v>225</v>
      </c>
      <c r="C23" s="225" t="s">
        <v>226</v>
      </c>
      <c r="D23" s="18"/>
      <c r="E23" s="18"/>
      <c r="F23" s="18"/>
      <c r="G23" s="18"/>
      <c r="H23" s="18"/>
      <c r="I23" s="18"/>
      <c r="J23" s="18"/>
      <c r="K23" s="18"/>
      <c r="L23" s="18"/>
      <c r="M23" s="18"/>
      <c r="N23" s="18"/>
      <c r="O23" s="18"/>
      <c r="P23" s="18"/>
      <c r="Q23" s="18"/>
      <c r="R23" s="18"/>
      <c r="S23" s="18"/>
      <c r="T23" s="18"/>
      <c r="U23" s="18"/>
      <c r="V23" s="18"/>
      <c r="W23" s="18"/>
      <c r="X23" s="18"/>
      <c r="Y23" s="18"/>
      <c r="Z23" s="18"/>
    </row>
    <row r="24" spans="1:26" ht="13.5" customHeight="1">
      <c r="A24" s="18"/>
      <c r="B24" s="36" t="s">
        <v>227</v>
      </c>
      <c r="C24" s="226">
        <v>0</v>
      </c>
      <c r="D24" s="18"/>
      <c r="E24" s="18"/>
      <c r="F24" s="18"/>
      <c r="G24" s="18"/>
      <c r="H24" s="18"/>
      <c r="I24" s="18"/>
      <c r="J24" s="18"/>
      <c r="K24" s="18"/>
      <c r="L24" s="18"/>
      <c r="M24" s="18"/>
      <c r="N24" s="18"/>
      <c r="O24" s="18"/>
      <c r="P24" s="18"/>
      <c r="Q24" s="18"/>
      <c r="R24" s="18"/>
      <c r="S24" s="18"/>
      <c r="T24" s="18"/>
      <c r="U24" s="18"/>
      <c r="V24" s="18"/>
      <c r="W24" s="18"/>
      <c r="X24" s="18"/>
      <c r="Y24" s="18"/>
      <c r="Z24" s="18"/>
    </row>
    <row r="25" spans="1:26" ht="13.5" customHeight="1">
      <c r="A25" s="18"/>
      <c r="B25" s="36" t="s">
        <v>228</v>
      </c>
      <c r="C25" s="226">
        <v>0</v>
      </c>
      <c r="D25" s="18"/>
      <c r="E25" s="18"/>
      <c r="F25" s="18"/>
      <c r="G25" s="18"/>
      <c r="H25" s="18"/>
      <c r="I25" s="18"/>
      <c r="J25" s="18"/>
      <c r="K25" s="18"/>
      <c r="L25" s="18"/>
      <c r="M25" s="18"/>
      <c r="N25" s="18"/>
      <c r="O25" s="18"/>
      <c r="P25" s="18"/>
      <c r="Q25" s="18"/>
      <c r="R25" s="18"/>
      <c r="S25" s="18"/>
      <c r="T25" s="18"/>
      <c r="U25" s="18"/>
      <c r="V25" s="18"/>
      <c r="W25" s="18"/>
      <c r="X25" s="18"/>
      <c r="Y25" s="18"/>
      <c r="Z25" s="18"/>
    </row>
    <row r="26" spans="1:26" ht="13.5" customHeight="1">
      <c r="A26" s="18"/>
      <c r="B26" s="36" t="s">
        <v>229</v>
      </c>
      <c r="C26" s="226">
        <v>0</v>
      </c>
      <c r="D26" s="18"/>
      <c r="E26" s="18"/>
      <c r="F26" s="227" t="s">
        <v>230</v>
      </c>
      <c r="G26" s="228"/>
      <c r="H26" s="229"/>
      <c r="I26" s="18"/>
      <c r="J26" s="18"/>
      <c r="K26" s="18"/>
      <c r="L26" s="18"/>
      <c r="M26" s="18"/>
      <c r="N26" s="18"/>
      <c r="O26" s="18"/>
      <c r="P26" s="18"/>
      <c r="Q26" s="18"/>
      <c r="R26" s="18"/>
      <c r="S26" s="18"/>
      <c r="T26" s="18"/>
      <c r="U26" s="18"/>
      <c r="V26" s="18"/>
      <c r="W26" s="18"/>
      <c r="X26" s="18"/>
      <c r="Y26" s="18"/>
      <c r="Z26" s="18"/>
    </row>
    <row r="27" spans="1:26" ht="13.5" customHeight="1">
      <c r="A27" s="18"/>
      <c r="B27" s="36" t="s">
        <v>231</v>
      </c>
      <c r="C27" s="226">
        <v>0</v>
      </c>
      <c r="D27" s="18"/>
      <c r="E27" s="18"/>
      <c r="F27" s="230" t="s">
        <v>232</v>
      </c>
      <c r="G27" s="228" t="s">
        <v>233</v>
      </c>
      <c r="H27" s="229"/>
      <c r="I27" s="18"/>
      <c r="J27" s="18"/>
      <c r="K27" s="18"/>
      <c r="L27" s="18"/>
      <c r="M27" s="18"/>
      <c r="N27" s="18"/>
      <c r="O27" s="18"/>
      <c r="P27" s="18"/>
      <c r="Q27" s="18"/>
      <c r="R27" s="18"/>
      <c r="S27" s="18"/>
      <c r="T27" s="18"/>
      <c r="U27" s="18"/>
      <c r="V27" s="18"/>
      <c r="W27" s="18"/>
      <c r="X27" s="18"/>
      <c r="Y27" s="18"/>
      <c r="Z27" s="18"/>
    </row>
    <row r="28" spans="1:26" ht="13.5" customHeight="1">
      <c r="A28" s="18"/>
      <c r="B28" s="36" t="s">
        <v>234</v>
      </c>
      <c r="C28" s="216">
        <f>C24-SUM(C25:C27)</f>
        <v>0</v>
      </c>
      <c r="D28" s="18"/>
      <c r="E28" s="18"/>
      <c r="F28" s="230" t="s">
        <v>235</v>
      </c>
      <c r="G28" s="228" t="s">
        <v>236</v>
      </c>
      <c r="H28" s="229"/>
      <c r="I28" s="18"/>
      <c r="J28" s="18"/>
      <c r="K28" s="18"/>
      <c r="L28" s="18"/>
      <c r="M28" s="18"/>
      <c r="N28" s="18"/>
      <c r="O28" s="18"/>
      <c r="P28" s="18"/>
      <c r="Q28" s="18"/>
      <c r="R28" s="18"/>
      <c r="S28" s="18"/>
      <c r="T28" s="18"/>
      <c r="U28" s="18"/>
      <c r="V28" s="18"/>
      <c r="W28" s="18"/>
      <c r="X28" s="18"/>
      <c r="Y28" s="18"/>
      <c r="Z28" s="18"/>
    </row>
    <row r="29" spans="1:26" ht="18.7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3.5" customHeight="1">
      <c r="A30" s="18"/>
      <c r="B30" s="84" t="s">
        <v>215</v>
      </c>
      <c r="C30" s="214" t="s">
        <v>221</v>
      </c>
      <c r="D30" s="214" t="s">
        <v>222</v>
      </c>
      <c r="E30" s="214" t="s">
        <v>223</v>
      </c>
      <c r="F30" s="231" t="s">
        <v>237</v>
      </c>
      <c r="G30" s="231" t="s">
        <v>238</v>
      </c>
      <c r="H30" s="231" t="s">
        <v>239</v>
      </c>
      <c r="I30" s="18"/>
      <c r="J30" s="18"/>
      <c r="K30" s="18"/>
      <c r="L30" s="18"/>
      <c r="M30" s="18"/>
      <c r="N30" s="18"/>
      <c r="O30" s="18"/>
      <c r="P30" s="18"/>
      <c r="Q30" s="18"/>
      <c r="R30" s="18"/>
      <c r="S30" s="18"/>
      <c r="T30" s="18"/>
      <c r="U30" s="18"/>
      <c r="V30" s="18"/>
      <c r="W30" s="18"/>
      <c r="X30" s="18"/>
      <c r="Y30" s="18"/>
      <c r="Z30" s="18"/>
    </row>
    <row r="31" spans="1:26" ht="13.5" customHeight="1">
      <c r="A31" s="18"/>
      <c r="B31" s="19">
        <f t="shared" ref="B31:C31" si="7">B15</f>
        <v>0</v>
      </c>
      <c r="C31" s="216" t="e">
        <f t="shared" si="7"/>
        <v>#DIV/0!</v>
      </c>
      <c r="D31" s="216" t="e">
        <f t="shared" ref="D31:D36" si="8">SUM(C31)</f>
        <v>#DIV/0!</v>
      </c>
      <c r="E31" s="232" t="e">
        <f t="shared" ref="E31:E36" si="9">SUM(D31/$D$37)</f>
        <v>#DIV/0!</v>
      </c>
      <c r="F31" s="216"/>
      <c r="G31" s="216" t="e">
        <f t="shared" ref="G31:G36" si="10">D31+F31</f>
        <v>#DIV/0!</v>
      </c>
      <c r="H31" s="232" t="e">
        <f t="shared" ref="H31:H36" si="11">SUM(G31/$G$43)</f>
        <v>#DIV/0!</v>
      </c>
      <c r="I31" s="18"/>
      <c r="J31" s="18"/>
      <c r="K31" s="18"/>
      <c r="L31" s="18"/>
      <c r="M31" s="18"/>
      <c r="N31" s="18"/>
      <c r="O31" s="18"/>
      <c r="P31" s="18"/>
      <c r="Q31" s="18"/>
      <c r="R31" s="18"/>
      <c r="S31" s="18"/>
      <c r="T31" s="18"/>
      <c r="U31" s="18"/>
      <c r="V31" s="18"/>
      <c r="W31" s="18"/>
      <c r="X31" s="18"/>
      <c r="Y31" s="18"/>
      <c r="Z31" s="18"/>
    </row>
    <row r="32" spans="1:26" ht="13.5" customHeight="1">
      <c r="A32" s="18"/>
      <c r="B32" s="19">
        <f t="shared" ref="B32:C32" si="12">B16</f>
        <v>0</v>
      </c>
      <c r="C32" s="216" t="e">
        <f t="shared" si="12"/>
        <v>#DIV/0!</v>
      </c>
      <c r="D32" s="216" t="e">
        <f t="shared" si="8"/>
        <v>#DIV/0!</v>
      </c>
      <c r="E32" s="232" t="e">
        <f t="shared" si="9"/>
        <v>#DIV/0!</v>
      </c>
      <c r="F32" s="216"/>
      <c r="G32" s="216" t="e">
        <f t="shared" si="10"/>
        <v>#DIV/0!</v>
      </c>
      <c r="H32" s="232" t="e">
        <f t="shared" si="11"/>
        <v>#DIV/0!</v>
      </c>
      <c r="I32" s="18"/>
      <c r="J32" s="18"/>
      <c r="K32" s="18"/>
      <c r="L32" s="18"/>
      <c r="M32" s="18"/>
      <c r="N32" s="18"/>
      <c r="O32" s="18"/>
      <c r="P32" s="18"/>
      <c r="Q32" s="18"/>
      <c r="R32" s="18"/>
      <c r="S32" s="18"/>
      <c r="T32" s="18"/>
      <c r="U32" s="18"/>
      <c r="V32" s="18"/>
      <c r="W32" s="18"/>
      <c r="X32" s="18"/>
      <c r="Y32" s="18"/>
      <c r="Z32" s="18"/>
    </row>
    <row r="33" spans="1:26" ht="13.5" customHeight="1">
      <c r="A33" s="18"/>
      <c r="B33" s="19">
        <f t="shared" ref="B33:C33" si="13">B17</f>
        <v>0</v>
      </c>
      <c r="C33" s="216" t="e">
        <f t="shared" si="13"/>
        <v>#DIV/0!</v>
      </c>
      <c r="D33" s="216" t="e">
        <f t="shared" si="8"/>
        <v>#DIV/0!</v>
      </c>
      <c r="E33" s="232" t="e">
        <f t="shared" si="9"/>
        <v>#DIV/0!</v>
      </c>
      <c r="F33" s="216"/>
      <c r="G33" s="216" t="e">
        <f t="shared" si="10"/>
        <v>#DIV/0!</v>
      </c>
      <c r="H33" s="232" t="e">
        <f t="shared" si="11"/>
        <v>#DIV/0!</v>
      </c>
      <c r="I33" s="18"/>
      <c r="J33" s="18"/>
      <c r="K33" s="18"/>
      <c r="L33" s="18"/>
      <c r="M33" s="18"/>
      <c r="N33" s="18"/>
      <c r="O33" s="18"/>
      <c r="P33" s="18"/>
      <c r="Q33" s="18"/>
      <c r="R33" s="18"/>
      <c r="S33" s="18"/>
      <c r="T33" s="18"/>
      <c r="U33" s="18"/>
      <c r="V33" s="18"/>
      <c r="W33" s="18"/>
      <c r="X33" s="18"/>
      <c r="Y33" s="18"/>
      <c r="Z33" s="18"/>
    </row>
    <row r="34" spans="1:26" ht="13.5" customHeight="1">
      <c r="A34" s="18"/>
      <c r="B34" s="19">
        <f t="shared" ref="B34:C34" si="14">B18</f>
        <v>0</v>
      </c>
      <c r="C34" s="216" t="e">
        <f t="shared" si="14"/>
        <v>#DIV/0!</v>
      </c>
      <c r="D34" s="216" t="e">
        <f t="shared" si="8"/>
        <v>#DIV/0!</v>
      </c>
      <c r="E34" s="232" t="e">
        <f t="shared" si="9"/>
        <v>#DIV/0!</v>
      </c>
      <c r="F34" s="216"/>
      <c r="G34" s="216" t="e">
        <f t="shared" si="10"/>
        <v>#DIV/0!</v>
      </c>
      <c r="H34" s="232" t="e">
        <f t="shared" si="11"/>
        <v>#DIV/0!</v>
      </c>
      <c r="I34" s="18"/>
      <c r="J34" s="18"/>
      <c r="K34" s="18"/>
      <c r="L34" s="18"/>
      <c r="M34" s="18"/>
      <c r="N34" s="18"/>
      <c r="O34" s="18"/>
      <c r="P34" s="18"/>
      <c r="Q34" s="18"/>
      <c r="R34" s="18"/>
      <c r="S34" s="18"/>
      <c r="T34" s="18"/>
      <c r="U34" s="18"/>
      <c r="V34" s="18"/>
      <c r="W34" s="18"/>
      <c r="X34" s="18"/>
      <c r="Y34" s="18"/>
      <c r="Z34" s="18"/>
    </row>
    <row r="35" spans="1:26" ht="13.5" customHeight="1">
      <c r="A35" s="18"/>
      <c r="B35" s="19" t="str">
        <f t="shared" ref="B35:C35" si="15">B19</f>
        <v>[Nom Fondateur 5]</v>
      </c>
      <c r="C35" s="216" t="e">
        <f t="shared" si="15"/>
        <v>#DIV/0!</v>
      </c>
      <c r="D35" s="216" t="e">
        <f t="shared" si="8"/>
        <v>#DIV/0!</v>
      </c>
      <c r="E35" s="232" t="e">
        <f t="shared" si="9"/>
        <v>#DIV/0!</v>
      </c>
      <c r="F35" s="216"/>
      <c r="G35" s="216" t="e">
        <f t="shared" si="10"/>
        <v>#DIV/0!</v>
      </c>
      <c r="H35" s="232" t="e">
        <f t="shared" si="11"/>
        <v>#DIV/0!</v>
      </c>
      <c r="I35" s="18"/>
      <c r="J35" s="18"/>
      <c r="K35" s="18"/>
      <c r="L35" s="18"/>
      <c r="M35" s="18"/>
      <c r="N35" s="18"/>
      <c r="O35" s="18"/>
      <c r="P35" s="18"/>
      <c r="Q35" s="18"/>
      <c r="R35" s="18"/>
      <c r="S35" s="18"/>
      <c r="T35" s="18"/>
      <c r="U35" s="18"/>
      <c r="V35" s="18"/>
      <c r="W35" s="18"/>
      <c r="X35" s="18"/>
      <c r="Y35" s="18"/>
      <c r="Z35" s="18"/>
    </row>
    <row r="36" spans="1:26" ht="13.5" customHeight="1">
      <c r="A36" s="18"/>
      <c r="B36" s="19" t="str">
        <f t="shared" ref="B36:C36" si="16">B20</f>
        <v>[Nom Fondateur 6]</v>
      </c>
      <c r="C36" s="216" t="e">
        <f t="shared" si="16"/>
        <v>#DIV/0!</v>
      </c>
      <c r="D36" s="216" t="e">
        <f t="shared" si="8"/>
        <v>#DIV/0!</v>
      </c>
      <c r="E36" s="232" t="e">
        <f t="shared" si="9"/>
        <v>#DIV/0!</v>
      </c>
      <c r="F36" s="216"/>
      <c r="G36" s="216" t="e">
        <f t="shared" si="10"/>
        <v>#DIV/0!</v>
      </c>
      <c r="H36" s="232" t="e">
        <f t="shared" si="11"/>
        <v>#DIV/0!</v>
      </c>
      <c r="I36" s="18"/>
      <c r="J36" s="18"/>
      <c r="K36" s="18"/>
      <c r="L36" s="18"/>
      <c r="M36" s="18"/>
      <c r="N36" s="18"/>
      <c r="O36" s="18"/>
      <c r="P36" s="18"/>
      <c r="Q36" s="18"/>
      <c r="R36" s="18"/>
      <c r="S36" s="18"/>
      <c r="T36" s="18"/>
      <c r="U36" s="18"/>
      <c r="V36" s="18"/>
      <c r="W36" s="18"/>
      <c r="X36" s="18"/>
      <c r="Y36" s="18"/>
      <c r="Z36" s="18"/>
    </row>
    <row r="37" spans="1:26" ht="13.5" customHeight="1">
      <c r="A37" s="18"/>
      <c r="B37" s="222" t="s">
        <v>224</v>
      </c>
      <c r="C37" s="223" t="e">
        <f t="shared" ref="C37:E37" si="17">SUM(C31:C36)</f>
        <v>#DIV/0!</v>
      </c>
      <c r="D37" s="223" t="e">
        <f t="shared" si="17"/>
        <v>#DIV/0!</v>
      </c>
      <c r="E37" s="233" t="e">
        <f t="shared" si="17"/>
        <v>#DIV/0!</v>
      </c>
      <c r="F37" s="223"/>
      <c r="G37" s="223" t="e">
        <f t="shared" ref="G37:H37" si="18">SUM(G31:G36)</f>
        <v>#DIV/0!</v>
      </c>
      <c r="H37" s="233" t="e">
        <f t="shared" si="18"/>
        <v>#DIV/0!</v>
      </c>
      <c r="I37" s="18"/>
      <c r="J37" s="18"/>
      <c r="K37" s="18"/>
      <c r="L37" s="18"/>
      <c r="M37" s="18"/>
      <c r="N37" s="18"/>
      <c r="O37" s="18"/>
      <c r="P37" s="18"/>
      <c r="Q37" s="18"/>
      <c r="R37" s="18"/>
      <c r="S37" s="18"/>
      <c r="T37" s="18"/>
      <c r="U37" s="18"/>
      <c r="V37" s="18"/>
      <c r="W37" s="18"/>
      <c r="X37" s="18"/>
      <c r="Y37" s="18"/>
      <c r="Z37" s="18"/>
    </row>
    <row r="38" spans="1:26" ht="13.5" customHeight="1">
      <c r="A38" s="18"/>
      <c r="B38" s="19" t="str">
        <f t="shared" ref="B38:B40" si="19">B25</f>
        <v>[Nom Salarié 1]</v>
      </c>
      <c r="C38" s="216"/>
      <c r="D38" s="216"/>
      <c r="E38" s="232"/>
      <c r="F38" s="216">
        <f t="shared" ref="F38:F40" si="20">C25</f>
        <v>0</v>
      </c>
      <c r="G38" s="216">
        <f t="shared" ref="G38:G40" si="21">D38+F38</f>
        <v>0</v>
      </c>
      <c r="H38" s="232" t="e">
        <f t="shared" ref="H38:H40" si="22">SUM(G38/$G$43)</f>
        <v>#DIV/0!</v>
      </c>
      <c r="I38" s="18"/>
      <c r="J38" s="18"/>
      <c r="K38" s="18"/>
      <c r="L38" s="18"/>
      <c r="M38" s="18"/>
      <c r="N38" s="18"/>
      <c r="O38" s="18"/>
      <c r="P38" s="18"/>
      <c r="Q38" s="18"/>
      <c r="R38" s="18"/>
      <c r="S38" s="18"/>
      <c r="T38" s="18"/>
      <c r="U38" s="18"/>
      <c r="V38" s="18"/>
      <c r="W38" s="18"/>
      <c r="X38" s="18"/>
      <c r="Y38" s="18"/>
      <c r="Z38" s="18"/>
    </row>
    <row r="39" spans="1:26" ht="13.5" customHeight="1">
      <c r="A39" s="18"/>
      <c r="B39" s="19" t="str">
        <f t="shared" si="19"/>
        <v>[Nom Salarié 2]</v>
      </c>
      <c r="C39" s="216"/>
      <c r="D39" s="216"/>
      <c r="E39" s="232"/>
      <c r="F39" s="216">
        <f t="shared" si="20"/>
        <v>0</v>
      </c>
      <c r="G39" s="216">
        <f t="shared" si="21"/>
        <v>0</v>
      </c>
      <c r="H39" s="232" t="e">
        <f t="shared" si="22"/>
        <v>#DIV/0!</v>
      </c>
      <c r="I39" s="18"/>
      <c r="J39" s="18"/>
      <c r="K39" s="18"/>
      <c r="L39" s="18"/>
      <c r="M39" s="18"/>
      <c r="N39" s="18"/>
      <c r="O39" s="18"/>
      <c r="P39" s="18"/>
      <c r="Q39" s="18"/>
      <c r="R39" s="18"/>
      <c r="S39" s="18"/>
      <c r="T39" s="18"/>
      <c r="U39" s="18"/>
      <c r="V39" s="18"/>
      <c r="W39" s="18"/>
      <c r="X39" s="18"/>
      <c r="Y39" s="18"/>
      <c r="Z39" s="18"/>
    </row>
    <row r="40" spans="1:26" ht="13.5" customHeight="1">
      <c r="A40" s="18"/>
      <c r="B40" s="219" t="str">
        <f t="shared" si="19"/>
        <v>[Nom Salarié 3]</v>
      </c>
      <c r="C40" s="220"/>
      <c r="D40" s="220"/>
      <c r="E40" s="234"/>
      <c r="F40" s="220">
        <f t="shared" si="20"/>
        <v>0</v>
      </c>
      <c r="G40" s="220">
        <f t="shared" si="21"/>
        <v>0</v>
      </c>
      <c r="H40" s="234" t="e">
        <f t="shared" si="22"/>
        <v>#DIV/0!</v>
      </c>
      <c r="I40" s="18"/>
      <c r="J40" s="18"/>
      <c r="K40" s="18"/>
      <c r="L40" s="18"/>
      <c r="M40" s="18"/>
      <c r="N40" s="18"/>
      <c r="O40" s="18"/>
      <c r="P40" s="18"/>
      <c r="Q40" s="18"/>
      <c r="R40" s="18"/>
      <c r="S40" s="18"/>
      <c r="T40" s="18"/>
      <c r="U40" s="18"/>
      <c r="V40" s="18"/>
      <c r="W40" s="18"/>
      <c r="X40" s="18"/>
      <c r="Y40" s="18"/>
      <c r="Z40" s="18"/>
    </row>
    <row r="41" spans="1:26" ht="13.5" customHeight="1">
      <c r="A41" s="18"/>
      <c r="B41" s="235" t="s">
        <v>240</v>
      </c>
      <c r="C41" s="236"/>
      <c r="D41" s="237"/>
      <c r="E41" s="238"/>
      <c r="F41" s="236">
        <f t="shared" ref="F41:H41" si="23">SUM(F38:F40)</f>
        <v>0</v>
      </c>
      <c r="G41" s="236">
        <f t="shared" si="23"/>
        <v>0</v>
      </c>
      <c r="H41" s="238" t="e">
        <f t="shared" si="23"/>
        <v>#DIV/0!</v>
      </c>
      <c r="I41" s="18"/>
      <c r="J41" s="18"/>
      <c r="K41" s="18"/>
      <c r="L41" s="18"/>
      <c r="M41" s="18"/>
      <c r="N41" s="18"/>
      <c r="O41" s="18"/>
      <c r="P41" s="18"/>
      <c r="Q41" s="18"/>
      <c r="R41" s="18"/>
      <c r="S41" s="18"/>
      <c r="T41" s="18"/>
      <c r="U41" s="18"/>
      <c r="V41" s="18"/>
      <c r="W41" s="18"/>
      <c r="X41" s="18"/>
      <c r="Y41" s="18"/>
      <c r="Z41" s="18"/>
    </row>
    <row r="42" spans="1:26" ht="13.5" customHeight="1">
      <c r="A42" s="18"/>
      <c r="B42" s="239" t="s">
        <v>241</v>
      </c>
      <c r="C42" s="240"/>
      <c r="D42" s="220"/>
      <c r="E42" s="241"/>
      <c r="F42" s="240"/>
      <c r="G42" s="240">
        <f>C24-F43</f>
        <v>0</v>
      </c>
      <c r="H42" s="241" t="e">
        <f>SUM(G42/$G$43)</f>
        <v>#DIV/0!</v>
      </c>
      <c r="I42" s="18"/>
      <c r="J42" s="18"/>
      <c r="K42" s="18"/>
      <c r="L42" s="18"/>
      <c r="M42" s="18"/>
      <c r="N42" s="18"/>
      <c r="O42" s="18"/>
      <c r="P42" s="18"/>
      <c r="Q42" s="18"/>
      <c r="R42" s="18"/>
      <c r="S42" s="18"/>
      <c r="T42" s="18"/>
      <c r="U42" s="18"/>
      <c r="V42" s="18"/>
      <c r="W42" s="18"/>
      <c r="X42" s="18"/>
      <c r="Y42" s="18"/>
      <c r="Z42" s="18"/>
    </row>
    <row r="43" spans="1:26" ht="13.5" customHeight="1">
      <c r="A43" s="18"/>
      <c r="B43" s="222" t="s">
        <v>186</v>
      </c>
      <c r="C43" s="223"/>
      <c r="D43" s="223"/>
      <c r="E43" s="233"/>
      <c r="F43" s="223">
        <f>F37+F41</f>
        <v>0</v>
      </c>
      <c r="G43" s="223" t="e">
        <f t="shared" ref="G43:H43" si="24">G37+G41+G42</f>
        <v>#DIV/0!</v>
      </c>
      <c r="H43" s="233" t="e">
        <f t="shared" si="24"/>
        <v>#DIV/0!</v>
      </c>
      <c r="I43" s="18"/>
      <c r="J43" s="18"/>
      <c r="K43" s="18"/>
      <c r="L43" s="18"/>
      <c r="M43" s="18"/>
      <c r="N43" s="18"/>
      <c r="O43" s="18"/>
      <c r="P43" s="18"/>
      <c r="Q43" s="18"/>
      <c r="R43" s="18"/>
      <c r="S43" s="18"/>
      <c r="T43" s="18"/>
      <c r="U43" s="18"/>
      <c r="V43" s="18"/>
      <c r="W43" s="18"/>
      <c r="X43" s="18"/>
      <c r="Y43" s="18"/>
      <c r="Z43" s="18"/>
    </row>
    <row r="44" spans="1:26" ht="18.7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30.75" customHeight="1">
      <c r="A45" s="18"/>
      <c r="B45" s="408" t="s">
        <v>242</v>
      </c>
      <c r="C45" s="395"/>
      <c r="D45" s="395"/>
      <c r="E45" s="395"/>
      <c r="F45" s="395"/>
      <c r="G45" s="395"/>
      <c r="H45" s="395"/>
      <c r="I45" s="395"/>
      <c r="J45" s="242"/>
      <c r="K45" s="18"/>
      <c r="L45" s="18"/>
      <c r="M45" s="18"/>
      <c r="N45" s="18"/>
      <c r="O45" s="18"/>
      <c r="P45" s="18"/>
      <c r="Q45" s="18"/>
      <c r="R45" s="18"/>
      <c r="S45" s="18"/>
      <c r="T45" s="18"/>
      <c r="U45" s="18"/>
      <c r="V45" s="18"/>
      <c r="W45" s="18"/>
      <c r="X45" s="18"/>
      <c r="Y45" s="18"/>
      <c r="Z45" s="18"/>
    </row>
    <row r="46" spans="1:26" ht="13.5" customHeight="1">
      <c r="A46" s="18"/>
      <c r="B46" s="211" t="s">
        <v>243</v>
      </c>
      <c r="C46" s="226"/>
      <c r="D46" s="18"/>
      <c r="E46" s="18"/>
      <c r="F46" s="18"/>
      <c r="G46" s="18"/>
      <c r="H46" s="18"/>
      <c r="I46" s="18"/>
      <c r="J46" s="18"/>
      <c r="K46" s="18"/>
      <c r="L46" s="18"/>
      <c r="M46" s="18"/>
      <c r="N46" s="18"/>
      <c r="O46" s="18"/>
      <c r="P46" s="18"/>
      <c r="Q46" s="18"/>
      <c r="R46" s="18"/>
      <c r="S46" s="18"/>
      <c r="T46" s="18"/>
      <c r="U46" s="18"/>
      <c r="V46" s="18"/>
      <c r="W46" s="18"/>
      <c r="X46" s="18"/>
      <c r="Y46" s="18"/>
      <c r="Z46" s="18"/>
    </row>
    <row r="47" spans="1:26" ht="13.5" customHeight="1">
      <c r="A47" s="18"/>
      <c r="B47" s="211" t="s">
        <v>244</v>
      </c>
      <c r="C47" s="217" t="e">
        <f>ROUND(C46/G43,2)</f>
        <v>#DIV/0!</v>
      </c>
      <c r="D47" s="18"/>
      <c r="E47" s="18"/>
      <c r="F47" s="18"/>
      <c r="G47" s="18"/>
      <c r="H47" s="18"/>
      <c r="I47" s="18"/>
      <c r="J47" s="18"/>
      <c r="K47" s="18"/>
      <c r="L47" s="18"/>
      <c r="M47" s="18"/>
      <c r="N47" s="18"/>
      <c r="O47" s="18"/>
      <c r="P47" s="18"/>
      <c r="Q47" s="18"/>
      <c r="R47" s="18"/>
      <c r="S47" s="18"/>
      <c r="T47" s="18"/>
      <c r="U47" s="18"/>
      <c r="V47" s="18"/>
      <c r="W47" s="18"/>
      <c r="X47" s="18"/>
      <c r="Y47" s="18"/>
      <c r="Z47" s="18"/>
    </row>
    <row r="48" spans="1:26" ht="18.7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3.5" customHeight="1">
      <c r="A49" s="18"/>
      <c r="B49" s="213" t="s">
        <v>215</v>
      </c>
      <c r="C49" s="214" t="s">
        <v>216</v>
      </c>
      <c r="D49" s="215" t="s">
        <v>217</v>
      </c>
      <c r="E49" s="214" t="s">
        <v>218</v>
      </c>
      <c r="F49" s="18"/>
      <c r="G49" s="18"/>
      <c r="H49" s="18"/>
      <c r="I49" s="18"/>
      <c r="J49" s="18"/>
      <c r="K49" s="18"/>
      <c r="L49" s="18"/>
      <c r="M49" s="18"/>
      <c r="N49" s="18"/>
      <c r="O49" s="18"/>
      <c r="P49" s="18"/>
      <c r="Q49" s="18"/>
      <c r="R49" s="18"/>
      <c r="S49" s="18"/>
      <c r="T49" s="18"/>
      <c r="U49" s="18"/>
      <c r="V49" s="18"/>
      <c r="W49" s="18"/>
      <c r="X49" s="18"/>
      <c r="Y49" s="18"/>
      <c r="Z49" s="18"/>
    </row>
    <row r="50" spans="1:26" ht="13.5" customHeight="1">
      <c r="A50" s="18"/>
      <c r="B50" s="19">
        <f t="shared" ref="B50:B55" si="25">B64</f>
        <v>0</v>
      </c>
      <c r="C50" s="212"/>
      <c r="D50" s="216"/>
      <c r="E50" s="217"/>
      <c r="F50" s="18"/>
      <c r="G50" s="18"/>
      <c r="H50" s="18"/>
      <c r="I50" s="18"/>
      <c r="J50" s="18"/>
      <c r="K50" s="18"/>
      <c r="L50" s="18"/>
      <c r="M50" s="18"/>
      <c r="N50" s="18"/>
      <c r="O50" s="18"/>
      <c r="P50" s="18"/>
      <c r="Q50" s="18"/>
      <c r="R50" s="18"/>
      <c r="S50" s="18"/>
      <c r="T50" s="18"/>
      <c r="U50" s="18"/>
      <c r="V50" s="18"/>
      <c r="W50" s="18"/>
      <c r="X50" s="18"/>
      <c r="Y50" s="18"/>
      <c r="Z50" s="18"/>
    </row>
    <row r="51" spans="1:26" ht="13.5" customHeight="1">
      <c r="A51" s="18"/>
      <c r="B51" s="19">
        <f t="shared" si="25"/>
        <v>0</v>
      </c>
      <c r="C51" s="212"/>
      <c r="D51" s="216"/>
      <c r="E51" s="217"/>
      <c r="F51" s="18"/>
      <c r="G51" s="18"/>
      <c r="H51" s="18"/>
      <c r="I51" s="18"/>
      <c r="J51" s="18"/>
      <c r="K51" s="18"/>
      <c r="L51" s="18"/>
      <c r="M51" s="18"/>
      <c r="N51" s="18"/>
      <c r="O51" s="18"/>
      <c r="P51" s="18"/>
      <c r="Q51" s="18"/>
      <c r="R51" s="18"/>
      <c r="S51" s="18"/>
      <c r="T51" s="18"/>
      <c r="U51" s="18"/>
      <c r="V51" s="18"/>
      <c r="W51" s="18"/>
      <c r="X51" s="18"/>
      <c r="Y51" s="18"/>
      <c r="Z51" s="18"/>
    </row>
    <row r="52" spans="1:26" ht="13.5" customHeight="1">
      <c r="A52" s="18"/>
      <c r="B52" s="19">
        <f t="shared" si="25"/>
        <v>0</v>
      </c>
      <c r="C52" s="212"/>
      <c r="D52" s="216"/>
      <c r="E52" s="217"/>
      <c r="F52" s="18"/>
      <c r="G52" s="18"/>
      <c r="H52" s="18"/>
      <c r="I52" s="18"/>
      <c r="J52" s="18"/>
      <c r="K52" s="18"/>
      <c r="L52" s="18"/>
      <c r="M52" s="18"/>
      <c r="N52" s="18"/>
      <c r="O52" s="18"/>
      <c r="P52" s="18"/>
      <c r="Q52" s="18"/>
      <c r="R52" s="18"/>
      <c r="S52" s="18"/>
      <c r="T52" s="18"/>
      <c r="U52" s="18"/>
      <c r="V52" s="18"/>
      <c r="W52" s="18"/>
      <c r="X52" s="18"/>
      <c r="Y52" s="18"/>
      <c r="Z52" s="18"/>
    </row>
    <row r="53" spans="1:26" ht="13.5" customHeight="1">
      <c r="A53" s="18"/>
      <c r="B53" s="19">
        <f t="shared" si="25"/>
        <v>0</v>
      </c>
      <c r="C53" s="212"/>
      <c r="D53" s="216"/>
      <c r="E53" s="217"/>
      <c r="F53" s="18"/>
      <c r="G53" s="18"/>
      <c r="H53" s="18"/>
      <c r="I53" s="18"/>
      <c r="J53" s="18"/>
      <c r="K53" s="18"/>
      <c r="L53" s="18"/>
      <c r="M53" s="18"/>
      <c r="N53" s="18"/>
      <c r="O53" s="18"/>
      <c r="P53" s="18"/>
      <c r="Q53" s="18"/>
      <c r="R53" s="18"/>
      <c r="S53" s="18"/>
      <c r="T53" s="18"/>
      <c r="U53" s="18"/>
      <c r="V53" s="18"/>
      <c r="W53" s="18"/>
      <c r="X53" s="18"/>
      <c r="Y53" s="18"/>
      <c r="Z53" s="18"/>
    </row>
    <row r="54" spans="1:26" ht="13.5" customHeight="1">
      <c r="A54" s="18"/>
      <c r="B54" s="19" t="str">
        <f t="shared" si="25"/>
        <v>[Nom Fondateur 5]</v>
      </c>
      <c r="C54" s="212"/>
      <c r="D54" s="216"/>
      <c r="E54" s="217"/>
      <c r="F54" s="18"/>
      <c r="G54" s="18"/>
      <c r="H54" s="18"/>
      <c r="I54" s="18"/>
      <c r="J54" s="18"/>
      <c r="K54" s="18"/>
      <c r="L54" s="18"/>
      <c r="M54" s="18"/>
      <c r="N54" s="18"/>
      <c r="O54" s="18"/>
      <c r="P54" s="18"/>
      <c r="Q54" s="18"/>
      <c r="R54" s="18"/>
      <c r="S54" s="18"/>
      <c r="T54" s="18"/>
      <c r="U54" s="18"/>
      <c r="V54" s="18"/>
      <c r="W54" s="18"/>
      <c r="X54" s="18"/>
      <c r="Y54" s="18"/>
      <c r="Z54" s="18"/>
    </row>
    <row r="55" spans="1:26" ht="13.5" customHeight="1">
      <c r="A55" s="18"/>
      <c r="B55" s="19" t="str">
        <f t="shared" si="25"/>
        <v>[Nom Fondateur 6]</v>
      </c>
      <c r="C55" s="212"/>
      <c r="D55" s="216"/>
      <c r="E55" s="217"/>
      <c r="F55" s="18"/>
      <c r="G55" s="18"/>
      <c r="H55" s="18"/>
      <c r="I55" s="18"/>
      <c r="J55" s="18"/>
      <c r="K55" s="18"/>
      <c r="L55" s="18"/>
      <c r="M55" s="18"/>
      <c r="N55" s="18"/>
      <c r="O55" s="18"/>
      <c r="P55" s="18"/>
      <c r="Q55" s="18"/>
      <c r="R55" s="18"/>
      <c r="S55" s="18"/>
      <c r="T55" s="18"/>
      <c r="U55" s="18"/>
      <c r="V55" s="18"/>
      <c r="W55" s="18"/>
      <c r="X55" s="18"/>
      <c r="Y55" s="18"/>
      <c r="Z55" s="18"/>
    </row>
    <row r="56" spans="1:26" ht="13.5" customHeight="1">
      <c r="A56" s="18"/>
      <c r="B56" s="19" t="s">
        <v>245</v>
      </c>
      <c r="C56" s="226">
        <v>0</v>
      </c>
      <c r="D56" s="216" t="e">
        <f t="shared" ref="D56:D59" si="26">ROUND(C56/$C$47,0)</f>
        <v>#DIV/0!</v>
      </c>
      <c r="E56" s="216" t="e">
        <f t="shared" ref="E56:E59" si="27">D56*$C$47</f>
        <v>#DIV/0!</v>
      </c>
      <c r="F56" s="18"/>
      <c r="G56" s="18"/>
      <c r="H56" s="18"/>
      <c r="I56" s="18"/>
      <c r="J56" s="18"/>
      <c r="K56" s="18"/>
      <c r="L56" s="18"/>
      <c r="M56" s="18"/>
      <c r="N56" s="18"/>
      <c r="O56" s="18"/>
      <c r="P56" s="18"/>
      <c r="Q56" s="18"/>
      <c r="R56" s="18"/>
      <c r="S56" s="18"/>
      <c r="T56" s="18"/>
      <c r="U56" s="18"/>
      <c r="V56" s="18"/>
      <c r="W56" s="18"/>
      <c r="X56" s="18"/>
      <c r="Y56" s="18"/>
      <c r="Z56" s="18"/>
    </row>
    <row r="57" spans="1:26" ht="13.5" customHeight="1">
      <c r="A57" s="18"/>
      <c r="B57" s="19" t="s">
        <v>246</v>
      </c>
      <c r="C57" s="226"/>
      <c r="D57" s="216" t="e">
        <f t="shared" si="26"/>
        <v>#DIV/0!</v>
      </c>
      <c r="E57" s="216" t="e">
        <f t="shared" si="27"/>
        <v>#DIV/0!</v>
      </c>
      <c r="F57" s="18"/>
      <c r="G57" s="18"/>
      <c r="H57" s="18"/>
      <c r="I57" s="18"/>
      <c r="J57" s="18"/>
      <c r="K57" s="18"/>
      <c r="L57" s="18"/>
      <c r="M57" s="18"/>
      <c r="N57" s="18"/>
      <c r="O57" s="18"/>
      <c r="P57" s="18"/>
      <c r="Q57" s="18"/>
      <c r="R57" s="18"/>
      <c r="S57" s="18"/>
      <c r="T57" s="18"/>
      <c r="U57" s="18"/>
      <c r="V57" s="18"/>
      <c r="W57" s="18"/>
      <c r="X57" s="18"/>
      <c r="Y57" s="18"/>
      <c r="Z57" s="18"/>
    </row>
    <row r="58" spans="1:26" ht="13.5" customHeight="1">
      <c r="A58" s="18"/>
      <c r="B58" s="19" t="s">
        <v>247</v>
      </c>
      <c r="C58" s="226">
        <v>0</v>
      </c>
      <c r="D58" s="216" t="e">
        <f t="shared" si="26"/>
        <v>#DIV/0!</v>
      </c>
      <c r="E58" s="216" t="e">
        <f t="shared" si="27"/>
        <v>#DIV/0!</v>
      </c>
      <c r="F58" s="18"/>
      <c r="G58" s="18"/>
      <c r="H58" s="18"/>
      <c r="I58" s="18"/>
      <c r="J58" s="18"/>
      <c r="K58" s="18"/>
      <c r="L58" s="18"/>
      <c r="M58" s="18"/>
      <c r="N58" s="18"/>
      <c r="O58" s="18"/>
      <c r="P58" s="18"/>
      <c r="Q58" s="18"/>
      <c r="R58" s="18"/>
      <c r="S58" s="18"/>
      <c r="T58" s="18"/>
      <c r="U58" s="18"/>
      <c r="V58" s="18"/>
      <c r="W58" s="18"/>
      <c r="X58" s="18"/>
      <c r="Y58" s="18"/>
      <c r="Z58" s="18"/>
    </row>
    <row r="59" spans="1:26" ht="13.5" customHeight="1">
      <c r="A59" s="18"/>
      <c r="B59" s="219" t="s">
        <v>248</v>
      </c>
      <c r="C59" s="243">
        <v>0</v>
      </c>
      <c r="D59" s="220" t="e">
        <f t="shared" si="26"/>
        <v>#DIV/0!</v>
      </c>
      <c r="E59" s="220" t="e">
        <f t="shared" si="27"/>
        <v>#DIV/0!</v>
      </c>
      <c r="F59" s="18"/>
      <c r="G59" s="18"/>
      <c r="H59" s="18"/>
      <c r="I59" s="18"/>
      <c r="J59" s="18"/>
      <c r="K59" s="18"/>
      <c r="L59" s="18"/>
      <c r="M59" s="18"/>
      <c r="N59" s="18"/>
      <c r="O59" s="18"/>
      <c r="P59" s="18"/>
      <c r="Q59" s="18"/>
      <c r="R59" s="18"/>
      <c r="S59" s="18"/>
      <c r="T59" s="18"/>
      <c r="U59" s="18"/>
      <c r="V59" s="18"/>
      <c r="W59" s="18"/>
      <c r="X59" s="18"/>
      <c r="Y59" s="18"/>
      <c r="Z59" s="18"/>
    </row>
    <row r="60" spans="1:26" ht="13.5" customHeight="1">
      <c r="A60" s="18"/>
      <c r="B60" s="244"/>
      <c r="C60" s="244"/>
      <c r="D60" s="245" t="s">
        <v>186</v>
      </c>
      <c r="E60" s="246" t="e">
        <f>SUM(E50:E59)</f>
        <v>#DIV/0!</v>
      </c>
      <c r="F60" s="18"/>
      <c r="G60" s="18"/>
      <c r="H60" s="18"/>
      <c r="I60" s="18"/>
      <c r="J60" s="18"/>
      <c r="K60" s="18"/>
      <c r="L60" s="18"/>
      <c r="M60" s="18"/>
      <c r="N60" s="18"/>
      <c r="O60" s="18"/>
      <c r="P60" s="18"/>
      <c r="Q60" s="18"/>
      <c r="R60" s="18"/>
      <c r="S60" s="18"/>
      <c r="T60" s="18"/>
      <c r="U60" s="18"/>
      <c r="V60" s="18"/>
      <c r="W60" s="18"/>
      <c r="X60" s="18"/>
      <c r="Y60" s="18"/>
      <c r="Z60" s="18"/>
    </row>
    <row r="61" spans="1:26" ht="18.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3.5" customHeight="1">
      <c r="A62" s="18"/>
      <c r="B62" s="247" t="s">
        <v>249</v>
      </c>
      <c r="C62" s="36"/>
      <c r="D62" s="36"/>
      <c r="E62" s="36"/>
      <c r="F62" s="36"/>
      <c r="G62" s="36"/>
      <c r="H62" s="36"/>
      <c r="I62" s="18"/>
      <c r="J62" s="248"/>
      <c r="K62" s="18"/>
      <c r="L62" s="18"/>
      <c r="M62" s="18"/>
      <c r="N62" s="18"/>
      <c r="O62" s="18"/>
      <c r="P62" s="18"/>
      <c r="Q62" s="18"/>
      <c r="R62" s="18"/>
      <c r="S62" s="18"/>
      <c r="T62" s="18"/>
      <c r="U62" s="18"/>
      <c r="V62" s="18"/>
      <c r="W62" s="18"/>
      <c r="X62" s="18"/>
      <c r="Y62" s="18"/>
      <c r="Z62" s="18"/>
    </row>
    <row r="63" spans="1:26" ht="13.5" customHeight="1">
      <c r="A63" s="18"/>
      <c r="B63" s="213" t="s">
        <v>215</v>
      </c>
      <c r="C63" s="214" t="s">
        <v>221</v>
      </c>
      <c r="D63" s="214" t="s">
        <v>250</v>
      </c>
      <c r="E63" s="214" t="s">
        <v>222</v>
      </c>
      <c r="F63" s="231" t="s">
        <v>223</v>
      </c>
      <c r="G63" s="231" t="s">
        <v>237</v>
      </c>
      <c r="H63" s="231" t="s">
        <v>238</v>
      </c>
      <c r="I63" s="231" t="s">
        <v>239</v>
      </c>
      <c r="J63" s="18"/>
      <c r="K63" s="18"/>
      <c r="L63" s="18"/>
      <c r="M63" s="18"/>
      <c r="N63" s="18"/>
      <c r="O63" s="18"/>
      <c r="P63" s="18"/>
      <c r="Q63" s="18"/>
      <c r="R63" s="18"/>
      <c r="S63" s="18"/>
      <c r="T63" s="18"/>
      <c r="U63" s="18"/>
      <c r="V63" s="18"/>
      <c r="W63" s="18"/>
      <c r="X63" s="18"/>
      <c r="Y63" s="18"/>
      <c r="Z63" s="18"/>
    </row>
    <row r="64" spans="1:26" ht="13.5" customHeight="1">
      <c r="A64" s="18"/>
      <c r="B64" s="19">
        <f t="shared" ref="B64:B69" si="28">B15</f>
        <v>0</v>
      </c>
      <c r="C64" s="216">
        <f t="shared" ref="C64:C69" si="29">C7</f>
        <v>0</v>
      </c>
      <c r="D64" s="216"/>
      <c r="E64" s="216">
        <f t="shared" ref="E64:E73" si="30">SUM(C64:D64)</f>
        <v>0</v>
      </c>
      <c r="F64" s="232" t="e">
        <f t="shared" ref="F64:F73" si="31">SUM(E64/$E$74)</f>
        <v>#DIV/0!</v>
      </c>
      <c r="G64" s="216"/>
      <c r="H64" s="249">
        <f t="shared" ref="H64:H73" si="32">E64+G64</f>
        <v>0</v>
      </c>
      <c r="I64" s="232" t="e">
        <f t="shared" ref="I64:I73" si="33">SUM(H64/$H$80)</f>
        <v>#DIV/0!</v>
      </c>
      <c r="J64" s="18"/>
      <c r="K64" s="18"/>
      <c r="L64" s="18"/>
      <c r="M64" s="18"/>
      <c r="N64" s="18"/>
      <c r="O64" s="18"/>
      <c r="P64" s="18"/>
      <c r="Q64" s="18"/>
      <c r="R64" s="18"/>
      <c r="S64" s="18"/>
      <c r="T64" s="18"/>
      <c r="U64" s="18"/>
      <c r="V64" s="18"/>
      <c r="W64" s="18"/>
      <c r="X64" s="18"/>
      <c r="Y64" s="18"/>
      <c r="Z64" s="18"/>
    </row>
    <row r="65" spans="1:26" ht="13.5" customHeight="1">
      <c r="A65" s="18"/>
      <c r="B65" s="19">
        <f t="shared" si="28"/>
        <v>0</v>
      </c>
      <c r="C65" s="216">
        <f t="shared" si="29"/>
        <v>0</v>
      </c>
      <c r="D65" s="216"/>
      <c r="E65" s="216">
        <f t="shared" si="30"/>
        <v>0</v>
      </c>
      <c r="F65" s="232" t="e">
        <f t="shared" si="31"/>
        <v>#DIV/0!</v>
      </c>
      <c r="G65" s="216"/>
      <c r="H65" s="216">
        <f t="shared" si="32"/>
        <v>0</v>
      </c>
      <c r="I65" s="232" t="e">
        <f t="shared" si="33"/>
        <v>#DIV/0!</v>
      </c>
      <c r="J65" s="18"/>
      <c r="K65" s="18"/>
      <c r="L65" s="18"/>
      <c r="M65" s="18"/>
      <c r="N65" s="18"/>
      <c r="O65" s="18"/>
      <c r="P65" s="18"/>
      <c r="Q65" s="18"/>
      <c r="R65" s="18"/>
      <c r="S65" s="18"/>
      <c r="T65" s="18"/>
      <c r="U65" s="18"/>
      <c r="V65" s="18"/>
      <c r="W65" s="18"/>
      <c r="X65" s="18"/>
      <c r="Y65" s="18"/>
      <c r="Z65" s="18"/>
    </row>
    <row r="66" spans="1:26" ht="13.5" customHeight="1">
      <c r="A66" s="18"/>
      <c r="B66" s="19">
        <f t="shared" si="28"/>
        <v>0</v>
      </c>
      <c r="C66" s="216">
        <f t="shared" si="29"/>
        <v>0</v>
      </c>
      <c r="D66" s="216"/>
      <c r="E66" s="216">
        <f t="shared" si="30"/>
        <v>0</v>
      </c>
      <c r="F66" s="232" t="e">
        <f t="shared" si="31"/>
        <v>#DIV/0!</v>
      </c>
      <c r="G66" s="216"/>
      <c r="H66" s="216">
        <f t="shared" si="32"/>
        <v>0</v>
      </c>
      <c r="I66" s="232" t="e">
        <f t="shared" si="33"/>
        <v>#DIV/0!</v>
      </c>
      <c r="J66" s="18"/>
      <c r="K66" s="18"/>
      <c r="L66" s="18"/>
      <c r="M66" s="18"/>
      <c r="N66" s="18"/>
      <c r="O66" s="18"/>
      <c r="P66" s="18"/>
      <c r="Q66" s="18"/>
      <c r="R66" s="18"/>
      <c r="S66" s="18"/>
      <c r="T66" s="18"/>
      <c r="U66" s="18"/>
      <c r="V66" s="18"/>
      <c r="W66" s="18"/>
      <c r="X66" s="18"/>
      <c r="Y66" s="18"/>
      <c r="Z66" s="18"/>
    </row>
    <row r="67" spans="1:26" ht="13.5" customHeight="1">
      <c r="A67" s="18"/>
      <c r="B67" s="19">
        <f t="shared" si="28"/>
        <v>0</v>
      </c>
      <c r="C67" s="216">
        <f t="shared" si="29"/>
        <v>0</v>
      </c>
      <c r="D67" s="216"/>
      <c r="E67" s="216">
        <f t="shared" si="30"/>
        <v>0</v>
      </c>
      <c r="F67" s="232" t="e">
        <f t="shared" si="31"/>
        <v>#DIV/0!</v>
      </c>
      <c r="G67" s="216"/>
      <c r="H67" s="216">
        <f t="shared" si="32"/>
        <v>0</v>
      </c>
      <c r="I67" s="232" t="e">
        <f t="shared" si="33"/>
        <v>#DIV/0!</v>
      </c>
      <c r="J67" s="18"/>
      <c r="K67" s="18"/>
      <c r="L67" s="18"/>
      <c r="M67" s="18"/>
      <c r="N67" s="18"/>
      <c r="O67" s="18"/>
      <c r="P67" s="18"/>
      <c r="Q67" s="18"/>
      <c r="R67" s="18"/>
      <c r="S67" s="18"/>
      <c r="T67" s="18"/>
      <c r="U67" s="18"/>
      <c r="V67" s="18"/>
      <c r="W67" s="18"/>
      <c r="X67" s="18"/>
      <c r="Y67" s="18"/>
      <c r="Z67" s="18"/>
    </row>
    <row r="68" spans="1:26" ht="13.5" customHeight="1">
      <c r="A68" s="18"/>
      <c r="B68" s="19" t="str">
        <f t="shared" si="28"/>
        <v>[Nom Fondateur 5]</v>
      </c>
      <c r="C68" s="216">
        <f t="shared" si="29"/>
        <v>0</v>
      </c>
      <c r="D68" s="216"/>
      <c r="E68" s="216">
        <f t="shared" si="30"/>
        <v>0</v>
      </c>
      <c r="F68" s="232" t="e">
        <f t="shared" si="31"/>
        <v>#DIV/0!</v>
      </c>
      <c r="G68" s="216"/>
      <c r="H68" s="216">
        <f t="shared" si="32"/>
        <v>0</v>
      </c>
      <c r="I68" s="232" t="e">
        <f t="shared" si="33"/>
        <v>#DIV/0!</v>
      </c>
      <c r="J68" s="18"/>
      <c r="K68" s="18"/>
      <c r="L68" s="18"/>
      <c r="M68" s="18"/>
      <c r="N68" s="18"/>
      <c r="O68" s="18"/>
      <c r="P68" s="18"/>
      <c r="Q68" s="18"/>
      <c r="R68" s="18"/>
      <c r="S68" s="18"/>
      <c r="T68" s="18"/>
      <c r="U68" s="18"/>
      <c r="V68" s="18"/>
      <c r="W68" s="18"/>
      <c r="X68" s="18"/>
      <c r="Y68" s="18"/>
      <c r="Z68" s="18"/>
    </row>
    <row r="69" spans="1:26" ht="13.5" customHeight="1">
      <c r="A69" s="18"/>
      <c r="B69" s="19" t="str">
        <f t="shared" si="28"/>
        <v>[Nom Fondateur 6]</v>
      </c>
      <c r="C69" s="216">
        <f t="shared" si="29"/>
        <v>0</v>
      </c>
      <c r="D69" s="216"/>
      <c r="E69" s="216">
        <f t="shared" si="30"/>
        <v>0</v>
      </c>
      <c r="F69" s="232" t="e">
        <f t="shared" si="31"/>
        <v>#DIV/0!</v>
      </c>
      <c r="G69" s="216"/>
      <c r="H69" s="216">
        <f t="shared" si="32"/>
        <v>0</v>
      </c>
      <c r="I69" s="232" t="e">
        <f t="shared" si="33"/>
        <v>#DIV/0!</v>
      </c>
      <c r="J69" s="18"/>
      <c r="K69" s="18"/>
      <c r="L69" s="18"/>
      <c r="M69" s="18"/>
      <c r="N69" s="18"/>
      <c r="O69" s="18"/>
      <c r="P69" s="18"/>
      <c r="Q69" s="18"/>
      <c r="R69" s="18"/>
      <c r="S69" s="18"/>
      <c r="T69" s="18"/>
      <c r="U69" s="18"/>
      <c r="V69" s="18"/>
      <c r="W69" s="18"/>
      <c r="X69" s="18"/>
      <c r="Y69" s="18"/>
      <c r="Z69" s="18"/>
    </row>
    <row r="70" spans="1:26" ht="13.5" customHeight="1">
      <c r="A70" s="18"/>
      <c r="B70" s="19" t="str">
        <f t="shared" ref="B70:B73" si="34">B56</f>
        <v>[Nom Investisseur 1]</v>
      </c>
      <c r="C70" s="216"/>
      <c r="D70" s="216" t="e">
        <f t="shared" ref="D70:D73" si="35">D56</f>
        <v>#DIV/0!</v>
      </c>
      <c r="E70" s="216" t="e">
        <f t="shared" si="30"/>
        <v>#DIV/0!</v>
      </c>
      <c r="F70" s="232" t="e">
        <f t="shared" si="31"/>
        <v>#DIV/0!</v>
      </c>
      <c r="G70" s="216"/>
      <c r="H70" s="216" t="e">
        <f t="shared" si="32"/>
        <v>#DIV/0!</v>
      </c>
      <c r="I70" s="232" t="e">
        <f t="shared" si="33"/>
        <v>#DIV/0!</v>
      </c>
      <c r="J70" s="18"/>
      <c r="K70" s="18"/>
      <c r="L70" s="18"/>
      <c r="M70" s="18"/>
      <c r="N70" s="18"/>
      <c r="O70" s="18"/>
      <c r="P70" s="18"/>
      <c r="Q70" s="18"/>
      <c r="R70" s="18"/>
      <c r="S70" s="18"/>
      <c r="T70" s="18"/>
      <c r="U70" s="18"/>
      <c r="V70" s="18"/>
      <c r="W70" s="18"/>
      <c r="X70" s="18"/>
      <c r="Y70" s="18"/>
      <c r="Z70" s="18"/>
    </row>
    <row r="71" spans="1:26" ht="13.5" customHeight="1">
      <c r="A71" s="18"/>
      <c r="B71" s="19" t="str">
        <f t="shared" si="34"/>
        <v>[Nom Investisseur 2]</v>
      </c>
      <c r="C71" s="216"/>
      <c r="D71" s="216" t="e">
        <f t="shared" si="35"/>
        <v>#DIV/0!</v>
      </c>
      <c r="E71" s="216" t="e">
        <f t="shared" si="30"/>
        <v>#DIV/0!</v>
      </c>
      <c r="F71" s="232" t="e">
        <f t="shared" si="31"/>
        <v>#DIV/0!</v>
      </c>
      <c r="G71" s="216"/>
      <c r="H71" s="216" t="e">
        <f t="shared" si="32"/>
        <v>#DIV/0!</v>
      </c>
      <c r="I71" s="232" t="e">
        <f t="shared" si="33"/>
        <v>#DIV/0!</v>
      </c>
      <c r="J71" s="18"/>
      <c r="K71" s="18"/>
      <c r="L71" s="18"/>
      <c r="M71" s="18"/>
      <c r="N71" s="18"/>
      <c r="O71" s="18"/>
      <c r="P71" s="18"/>
      <c r="Q71" s="18"/>
      <c r="R71" s="18"/>
      <c r="S71" s="18"/>
      <c r="T71" s="18"/>
      <c r="U71" s="18"/>
      <c r="V71" s="18"/>
      <c r="W71" s="18"/>
      <c r="X71" s="18"/>
      <c r="Y71" s="18"/>
      <c r="Z71" s="18"/>
    </row>
    <row r="72" spans="1:26" ht="13.5" customHeight="1">
      <c r="A72" s="18"/>
      <c r="B72" s="19" t="str">
        <f t="shared" si="34"/>
        <v>[Nom Investisseur 3]</v>
      </c>
      <c r="C72" s="216"/>
      <c r="D72" s="216" t="e">
        <f t="shared" si="35"/>
        <v>#DIV/0!</v>
      </c>
      <c r="E72" s="216" t="e">
        <f t="shared" si="30"/>
        <v>#DIV/0!</v>
      </c>
      <c r="F72" s="232" t="e">
        <f t="shared" si="31"/>
        <v>#DIV/0!</v>
      </c>
      <c r="G72" s="216"/>
      <c r="H72" s="216" t="e">
        <f t="shared" si="32"/>
        <v>#DIV/0!</v>
      </c>
      <c r="I72" s="232" t="e">
        <f t="shared" si="33"/>
        <v>#DIV/0!</v>
      </c>
      <c r="J72" s="18"/>
      <c r="K72" s="18"/>
      <c r="L72" s="18"/>
      <c r="M72" s="18"/>
      <c r="N72" s="18"/>
      <c r="O72" s="18"/>
      <c r="P72" s="18"/>
      <c r="Q72" s="18"/>
      <c r="R72" s="18"/>
      <c r="S72" s="18"/>
      <c r="T72" s="18"/>
      <c r="U72" s="18"/>
      <c r="V72" s="18"/>
      <c r="W72" s="18"/>
      <c r="X72" s="18"/>
      <c r="Y72" s="18"/>
      <c r="Z72" s="18"/>
    </row>
    <row r="73" spans="1:26" ht="13.5" customHeight="1">
      <c r="A73" s="18"/>
      <c r="B73" s="19" t="str">
        <f t="shared" si="34"/>
        <v>[Nom Investisseur 4]</v>
      </c>
      <c r="C73" s="216"/>
      <c r="D73" s="216" t="e">
        <f t="shared" si="35"/>
        <v>#DIV/0!</v>
      </c>
      <c r="E73" s="216" t="e">
        <f t="shared" si="30"/>
        <v>#DIV/0!</v>
      </c>
      <c r="F73" s="232" t="e">
        <f t="shared" si="31"/>
        <v>#DIV/0!</v>
      </c>
      <c r="G73" s="216"/>
      <c r="H73" s="216" t="e">
        <f t="shared" si="32"/>
        <v>#DIV/0!</v>
      </c>
      <c r="I73" s="232" t="e">
        <f t="shared" si="33"/>
        <v>#DIV/0!</v>
      </c>
      <c r="J73" s="18"/>
      <c r="K73" s="18"/>
      <c r="L73" s="18"/>
      <c r="M73" s="18"/>
      <c r="N73" s="18"/>
      <c r="O73" s="18"/>
      <c r="P73" s="18"/>
      <c r="Q73" s="18"/>
      <c r="R73" s="18"/>
      <c r="S73" s="18"/>
      <c r="T73" s="18"/>
      <c r="U73" s="18"/>
      <c r="V73" s="18"/>
      <c r="W73" s="18"/>
      <c r="X73" s="18"/>
      <c r="Y73" s="18"/>
      <c r="Z73" s="18"/>
    </row>
    <row r="74" spans="1:26" ht="13.5" customHeight="1">
      <c r="A74" s="18"/>
      <c r="B74" s="222" t="s">
        <v>224</v>
      </c>
      <c r="C74" s="223">
        <f t="shared" ref="C74:F74" si="36">SUM(C64:C73)</f>
        <v>0</v>
      </c>
      <c r="D74" s="223" t="e">
        <f t="shared" si="36"/>
        <v>#DIV/0!</v>
      </c>
      <c r="E74" s="223" t="e">
        <f t="shared" si="36"/>
        <v>#DIV/0!</v>
      </c>
      <c r="F74" s="233" t="e">
        <f t="shared" si="36"/>
        <v>#DIV/0!</v>
      </c>
      <c r="G74" s="223"/>
      <c r="H74" s="223" t="e">
        <f t="shared" ref="H74:I74" si="37">SUM(H64:H73)</f>
        <v>#DIV/0!</v>
      </c>
      <c r="I74" s="233" t="e">
        <f t="shared" si="37"/>
        <v>#DIV/0!</v>
      </c>
      <c r="J74" s="18"/>
      <c r="K74" s="18"/>
      <c r="L74" s="18"/>
      <c r="M74" s="18"/>
      <c r="N74" s="18"/>
      <c r="O74" s="18"/>
      <c r="P74" s="18"/>
      <c r="Q74" s="18"/>
      <c r="R74" s="18"/>
      <c r="S74" s="18"/>
      <c r="T74" s="18"/>
      <c r="U74" s="18"/>
      <c r="V74" s="18"/>
      <c r="W74" s="18"/>
      <c r="X74" s="18"/>
      <c r="Y74" s="18"/>
      <c r="Z74" s="18"/>
    </row>
    <row r="75" spans="1:26" ht="13.5" customHeight="1">
      <c r="A75" s="18"/>
      <c r="B75" s="19" t="str">
        <f t="shared" ref="B75:B77" si="38">B38</f>
        <v>[Nom Salarié 1]</v>
      </c>
      <c r="C75" s="216"/>
      <c r="D75" s="216"/>
      <c r="E75" s="216"/>
      <c r="F75" s="232"/>
      <c r="G75" s="216">
        <f t="shared" ref="G75:G77" si="39">F38</f>
        <v>0</v>
      </c>
      <c r="H75" s="216">
        <f t="shared" ref="H75:H77" si="40">E75+G75</f>
        <v>0</v>
      </c>
      <c r="I75" s="232" t="e">
        <f t="shared" ref="I75:I77" si="41">SUM(H75/$H$80)</f>
        <v>#DIV/0!</v>
      </c>
      <c r="J75" s="18"/>
      <c r="K75" s="18"/>
      <c r="L75" s="18"/>
      <c r="M75" s="18"/>
      <c r="N75" s="18"/>
      <c r="O75" s="18"/>
      <c r="P75" s="18"/>
      <c r="Q75" s="18"/>
      <c r="R75" s="18"/>
      <c r="S75" s="18"/>
      <c r="T75" s="18"/>
      <c r="U75" s="18"/>
      <c r="V75" s="18"/>
      <c r="W75" s="18"/>
      <c r="X75" s="18"/>
      <c r="Y75" s="18"/>
      <c r="Z75" s="18"/>
    </row>
    <row r="76" spans="1:26" ht="13.5" customHeight="1">
      <c r="A76" s="18"/>
      <c r="B76" s="19" t="str">
        <f t="shared" si="38"/>
        <v>[Nom Salarié 2]</v>
      </c>
      <c r="C76" s="216"/>
      <c r="D76" s="216"/>
      <c r="E76" s="216"/>
      <c r="F76" s="232"/>
      <c r="G76" s="216">
        <f t="shared" si="39"/>
        <v>0</v>
      </c>
      <c r="H76" s="216">
        <f t="shared" si="40"/>
        <v>0</v>
      </c>
      <c r="I76" s="232" t="e">
        <f t="shared" si="41"/>
        <v>#DIV/0!</v>
      </c>
      <c r="J76" s="18"/>
      <c r="K76" s="18"/>
      <c r="L76" s="18"/>
      <c r="M76" s="18"/>
      <c r="N76" s="18"/>
      <c r="O76" s="18"/>
      <c r="P76" s="18"/>
      <c r="Q76" s="18"/>
      <c r="R76" s="18"/>
      <c r="S76" s="18"/>
      <c r="T76" s="18"/>
      <c r="U76" s="18"/>
      <c r="V76" s="18"/>
      <c r="W76" s="18"/>
      <c r="X76" s="18"/>
      <c r="Y76" s="18"/>
      <c r="Z76" s="18"/>
    </row>
    <row r="77" spans="1:26" ht="13.5" customHeight="1">
      <c r="A77" s="18"/>
      <c r="B77" s="219" t="str">
        <f t="shared" si="38"/>
        <v>[Nom Salarié 3]</v>
      </c>
      <c r="C77" s="220"/>
      <c r="D77" s="220"/>
      <c r="E77" s="220"/>
      <c r="F77" s="234"/>
      <c r="G77" s="220">
        <f t="shared" si="39"/>
        <v>0</v>
      </c>
      <c r="H77" s="220">
        <f t="shared" si="40"/>
        <v>0</v>
      </c>
      <c r="I77" s="234" t="e">
        <f t="shared" si="41"/>
        <v>#DIV/0!</v>
      </c>
      <c r="J77" s="18"/>
      <c r="K77" s="18"/>
      <c r="L77" s="18"/>
      <c r="M77" s="18"/>
      <c r="N77" s="18"/>
      <c r="O77" s="18"/>
      <c r="P77" s="18"/>
      <c r="Q77" s="18"/>
      <c r="R77" s="18"/>
      <c r="S77" s="18"/>
      <c r="T77" s="18"/>
      <c r="U77" s="18"/>
      <c r="V77" s="18"/>
      <c r="W77" s="18"/>
      <c r="X77" s="18"/>
      <c r="Y77" s="18"/>
      <c r="Z77" s="18"/>
    </row>
    <row r="78" spans="1:26" ht="13.5" customHeight="1">
      <c r="A78" s="18"/>
      <c r="B78" s="250" t="s">
        <v>240</v>
      </c>
      <c r="C78" s="251"/>
      <c r="D78" s="251"/>
      <c r="E78" s="216"/>
      <c r="F78" s="233"/>
      <c r="G78" s="251">
        <f t="shared" ref="G78:I78" si="42">SUM(G75:G77)</f>
        <v>0</v>
      </c>
      <c r="H78" s="251">
        <f t="shared" si="42"/>
        <v>0</v>
      </c>
      <c r="I78" s="233" t="e">
        <f t="shared" si="42"/>
        <v>#DIV/0!</v>
      </c>
      <c r="J78" s="18"/>
      <c r="K78" s="18"/>
      <c r="L78" s="18"/>
      <c r="M78" s="18"/>
      <c r="N78" s="18"/>
      <c r="O78" s="18"/>
      <c r="P78" s="18"/>
      <c r="Q78" s="18"/>
      <c r="R78" s="18"/>
      <c r="S78" s="18"/>
      <c r="T78" s="18"/>
      <c r="U78" s="18"/>
      <c r="V78" s="18"/>
      <c r="W78" s="18"/>
      <c r="X78" s="18"/>
      <c r="Y78" s="18"/>
      <c r="Z78" s="18"/>
    </row>
    <row r="79" spans="1:26" ht="13.5" customHeight="1">
      <c r="A79" s="18"/>
      <c r="B79" s="239" t="s">
        <v>251</v>
      </c>
      <c r="C79" s="240"/>
      <c r="D79" s="240"/>
      <c r="E79" s="220"/>
      <c r="F79" s="241"/>
      <c r="G79" s="240"/>
      <c r="H79" s="240">
        <v>700</v>
      </c>
      <c r="I79" s="241" t="e">
        <f>SUM(H79/$H$80)</f>
        <v>#DIV/0!</v>
      </c>
      <c r="J79" s="18"/>
      <c r="K79" s="18"/>
      <c r="L79" s="18"/>
      <c r="M79" s="18"/>
      <c r="N79" s="18"/>
      <c r="O79" s="18"/>
      <c r="P79" s="18"/>
      <c r="Q79" s="18"/>
      <c r="R79" s="18"/>
      <c r="S79" s="18"/>
      <c r="T79" s="18"/>
      <c r="U79" s="18"/>
      <c r="V79" s="18"/>
      <c r="W79" s="18"/>
      <c r="X79" s="18"/>
      <c r="Y79" s="18"/>
      <c r="Z79" s="18"/>
    </row>
    <row r="80" spans="1:26" ht="13.5" customHeight="1">
      <c r="A80" s="18"/>
      <c r="B80" s="222" t="s">
        <v>186</v>
      </c>
      <c r="C80" s="223"/>
      <c r="D80" s="223"/>
      <c r="E80" s="223"/>
      <c r="F80" s="233"/>
      <c r="G80" s="223">
        <f>G74+G78</f>
        <v>0</v>
      </c>
      <c r="H80" s="223" t="e">
        <f t="shared" ref="H80:I80" si="43">H74+H78+H79</f>
        <v>#DIV/0!</v>
      </c>
      <c r="I80" s="233" t="e">
        <f t="shared" si="43"/>
        <v>#DIV/0!</v>
      </c>
      <c r="J80" s="18"/>
      <c r="K80" s="18"/>
      <c r="L80" s="18"/>
      <c r="M80" s="18"/>
      <c r="N80" s="18"/>
      <c r="O80" s="18"/>
      <c r="P80" s="18"/>
      <c r="Q80" s="18"/>
      <c r="R80" s="18"/>
      <c r="S80" s="18"/>
      <c r="T80" s="18"/>
      <c r="U80" s="18"/>
      <c r="V80" s="18"/>
      <c r="W80" s="18"/>
      <c r="X80" s="18"/>
      <c r="Y80" s="18"/>
      <c r="Z80" s="18"/>
    </row>
    <row r="81" spans="1:26" ht="13.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30.75" customHeight="1">
      <c r="A82" s="18"/>
      <c r="B82" s="409" t="s">
        <v>252</v>
      </c>
      <c r="C82" s="395"/>
      <c r="D82" s="395"/>
      <c r="E82" s="395"/>
      <c r="F82" s="395"/>
      <c r="G82" s="395"/>
      <c r="H82" s="395"/>
      <c r="I82" s="395"/>
      <c r="J82" s="252"/>
      <c r="K82" s="18"/>
      <c r="L82" s="18"/>
      <c r="M82" s="18"/>
      <c r="N82" s="18"/>
      <c r="O82" s="18"/>
      <c r="P82" s="18"/>
      <c r="Q82" s="18"/>
      <c r="R82" s="18"/>
      <c r="S82" s="18"/>
      <c r="T82" s="18"/>
      <c r="U82" s="18"/>
      <c r="V82" s="18"/>
      <c r="W82" s="18"/>
      <c r="X82" s="18"/>
      <c r="Y82" s="18"/>
      <c r="Z82" s="18"/>
    </row>
    <row r="83" spans="1:26" ht="13.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3.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3.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3.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3.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3.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3.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3.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3.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3.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3.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3.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3.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3.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3.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3.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3.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3.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3.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3.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3.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3.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3.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3.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3.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3.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3.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3.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3.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3.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3.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3.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3.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3.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3.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3.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3.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3.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3.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3.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3.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3.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3.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3.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3.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3.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3.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3.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3.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3.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3.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3.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3.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3.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3.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3.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3.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3.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3.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3.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3.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3.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3.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3.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3.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3.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3.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3.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3.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3.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3.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3.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3.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3.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3.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3.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3.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3.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3.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3.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3.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3.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3.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3.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3.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3.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3.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3.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3.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3.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3.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3.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3.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3.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3.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3.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3.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3.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3.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3.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3.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3.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3.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3.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3.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3.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3.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3.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3.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3.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3.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3.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3.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3.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3.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3.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3.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3.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3.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3.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3.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3.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3.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3.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3.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3.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3.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3.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3.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3.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3.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3.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3.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3.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3.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3.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3.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3.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3.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3.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3.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3.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3.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3.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3.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3.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3.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3.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3.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3.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3.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3.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3.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3.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3.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3.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3.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3.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3.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3.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3.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3.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3.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3.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3.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3.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3.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3.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3.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3.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3.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3.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3.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3.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3.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3.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3.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3.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3.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3.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3.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3.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3.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3.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3.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3.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3.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3.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3.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3.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3.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3.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3.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3.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3.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3.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3.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3.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3.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3.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5.75" customHeight="1"/>
    <row r="284" spans="1:26" ht="15.75" customHeight="1"/>
    <row r="285" spans="1:26" ht="15.75" customHeight="1"/>
    <row r="286" spans="1:26" ht="15.75" customHeight="1"/>
    <row r="287" spans="1:26" ht="15.75" customHeight="1"/>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45:I45"/>
    <mergeCell ref="B82:I82"/>
  </mergeCells>
  <printOptions horizontalCentered="1" verticalCentered="1"/>
  <pageMargins left="0.70866141732283472" right="0.70866141732283472" top="0.74803149606299213" bottom="0.74803149606299213" header="0" footer="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E7E6E6"/>
    <outlinePr summaryBelow="0" summaryRight="0"/>
    <pageSetUpPr fitToPage="1"/>
  </sheetPr>
  <dimension ref="A1:Z1000"/>
  <sheetViews>
    <sheetView showGridLines="0" topLeftCell="A29" workbookViewId="0">
      <selection activeCell="C24" sqref="C24"/>
    </sheetView>
  </sheetViews>
  <sheetFormatPr baseColWidth="10" defaultColWidth="14.5" defaultRowHeight="15" customHeight="1" x14ac:dyDescent="0"/>
  <cols>
    <col min="1" max="1" width="1.6640625" customWidth="1"/>
    <col min="2" max="2" width="45.5" customWidth="1"/>
    <col min="3" max="26" width="11.5" customWidth="1"/>
  </cols>
  <sheetData>
    <row r="1" spans="1:26" ht="13.5" customHeight="1">
      <c r="A1" s="18"/>
      <c r="B1" s="18"/>
      <c r="C1" s="18"/>
      <c r="D1" s="18"/>
      <c r="E1" s="18"/>
      <c r="F1" s="18"/>
      <c r="G1" s="18"/>
      <c r="H1" s="18"/>
      <c r="I1" s="18"/>
      <c r="J1" s="18"/>
      <c r="K1" s="18"/>
      <c r="L1" s="18"/>
      <c r="M1" s="18"/>
      <c r="N1" s="18"/>
      <c r="O1" s="18"/>
      <c r="P1" s="18"/>
      <c r="Q1" s="18"/>
      <c r="R1" s="18"/>
      <c r="S1" s="18"/>
      <c r="T1" s="18"/>
      <c r="U1" s="18"/>
      <c r="V1" s="18"/>
      <c r="W1" s="18"/>
      <c r="X1" s="18"/>
      <c r="Y1" s="18"/>
      <c r="Z1" s="18"/>
    </row>
    <row r="2" spans="1:26" ht="13.5" customHeight="1">
      <c r="A2" s="18"/>
      <c r="B2" s="18"/>
      <c r="C2" s="18"/>
      <c r="D2" s="18"/>
      <c r="E2" s="18"/>
      <c r="F2" s="18"/>
      <c r="G2" s="18"/>
      <c r="H2" s="18"/>
      <c r="I2" s="18"/>
      <c r="J2" s="18"/>
      <c r="K2" s="18"/>
      <c r="L2" s="18"/>
      <c r="M2" s="18"/>
      <c r="N2" s="18"/>
      <c r="O2" s="18"/>
      <c r="P2" s="18"/>
      <c r="Q2" s="18"/>
      <c r="R2" s="18"/>
      <c r="S2" s="18"/>
      <c r="T2" s="18"/>
      <c r="U2" s="18"/>
      <c r="V2" s="18"/>
      <c r="W2" s="18"/>
      <c r="X2" s="18"/>
      <c r="Y2" s="18"/>
      <c r="Z2" s="18"/>
    </row>
    <row r="3" spans="1:26" ht="13.5" customHeight="1">
      <c r="A3" s="18"/>
      <c r="B3" s="18"/>
      <c r="C3" s="18"/>
      <c r="D3" s="18"/>
      <c r="E3" s="18"/>
      <c r="F3" s="18"/>
      <c r="G3" s="18"/>
      <c r="H3" s="18"/>
      <c r="I3" s="18"/>
      <c r="J3" s="18"/>
      <c r="K3" s="18"/>
      <c r="L3" s="18"/>
      <c r="M3" s="18"/>
      <c r="N3" s="18"/>
      <c r="O3" s="18"/>
      <c r="P3" s="18"/>
      <c r="Q3" s="18"/>
      <c r="R3" s="18"/>
      <c r="S3" s="18"/>
      <c r="T3" s="18"/>
      <c r="U3" s="18"/>
      <c r="V3" s="18"/>
      <c r="W3" s="18"/>
      <c r="X3" s="18"/>
      <c r="Y3" s="18"/>
      <c r="Z3" s="18"/>
    </row>
    <row r="4" spans="1:26" ht="13.5" customHeight="1">
      <c r="A4" s="18"/>
      <c r="B4" s="18"/>
      <c r="C4" s="18"/>
      <c r="D4" s="18"/>
      <c r="E4" s="18"/>
      <c r="F4" s="18"/>
      <c r="G4" s="18"/>
      <c r="H4" s="18"/>
      <c r="I4" s="18"/>
      <c r="J4" s="18"/>
      <c r="K4" s="18"/>
      <c r="L4" s="18"/>
      <c r="M4" s="18"/>
      <c r="N4" s="18"/>
      <c r="O4" s="18"/>
      <c r="P4" s="18"/>
      <c r="Q4" s="18"/>
      <c r="R4" s="18"/>
      <c r="S4" s="18"/>
      <c r="T4" s="18"/>
      <c r="U4" s="18"/>
      <c r="V4" s="18"/>
      <c r="W4" s="18"/>
      <c r="X4" s="18"/>
      <c r="Y4" s="18"/>
      <c r="Z4" s="18"/>
    </row>
    <row r="5" spans="1:26" ht="13.5" customHeight="1">
      <c r="A5" s="18"/>
      <c r="B5" s="18"/>
      <c r="C5" s="18"/>
      <c r="D5" s="18"/>
      <c r="E5" s="18"/>
      <c r="F5" s="18"/>
      <c r="G5" s="18"/>
      <c r="H5" s="18"/>
      <c r="I5" s="18"/>
      <c r="J5" s="18"/>
      <c r="K5" s="18"/>
      <c r="L5" s="18"/>
      <c r="M5" s="18"/>
      <c r="N5" s="18"/>
      <c r="O5" s="18"/>
      <c r="P5" s="18"/>
      <c r="Q5" s="18"/>
      <c r="R5" s="18"/>
      <c r="S5" s="18"/>
      <c r="T5" s="18"/>
      <c r="U5" s="18"/>
      <c r="V5" s="18"/>
      <c r="W5" s="18"/>
      <c r="X5" s="18"/>
      <c r="Y5" s="18"/>
      <c r="Z5" s="18"/>
    </row>
    <row r="6" spans="1:26" ht="13.5" customHeight="1">
      <c r="A6" s="18"/>
      <c r="B6" s="90" t="s">
        <v>303</v>
      </c>
      <c r="C6" s="18"/>
      <c r="D6" s="18"/>
      <c r="E6" s="18"/>
      <c r="F6" s="18"/>
      <c r="G6" s="18"/>
      <c r="H6" s="18"/>
      <c r="I6" s="18"/>
      <c r="J6" s="18"/>
      <c r="K6" s="18"/>
      <c r="L6" s="18"/>
      <c r="M6" s="18"/>
      <c r="N6" s="18"/>
      <c r="O6" s="18"/>
      <c r="P6" s="18"/>
      <c r="Q6" s="18"/>
      <c r="R6" s="18"/>
      <c r="S6" s="18"/>
      <c r="T6" s="18"/>
      <c r="U6" s="18"/>
      <c r="V6" s="18"/>
      <c r="W6" s="18"/>
      <c r="X6" s="18"/>
      <c r="Y6" s="18"/>
      <c r="Z6" s="18"/>
    </row>
    <row r="7" spans="1:26" ht="13.5" customHeight="1">
      <c r="A7" s="18"/>
      <c r="B7" s="18"/>
      <c r="C7" s="47">
        <v>2020</v>
      </c>
      <c r="D7" s="47">
        <v>2021</v>
      </c>
      <c r="E7" s="47">
        <v>2022</v>
      </c>
      <c r="F7" s="47">
        <v>2023</v>
      </c>
      <c r="G7" s="47">
        <v>2024</v>
      </c>
      <c r="H7" s="18"/>
      <c r="I7" s="18"/>
      <c r="J7" s="18"/>
      <c r="K7" s="18"/>
      <c r="L7" s="18"/>
      <c r="M7" s="18"/>
      <c r="N7" s="18"/>
      <c r="O7" s="18"/>
      <c r="P7" s="18"/>
      <c r="Q7" s="18"/>
      <c r="R7" s="18"/>
      <c r="S7" s="18"/>
      <c r="T7" s="18"/>
      <c r="U7" s="18"/>
      <c r="V7" s="18"/>
      <c r="W7" s="18"/>
      <c r="X7" s="18"/>
      <c r="Y7" s="18"/>
      <c r="Z7" s="18"/>
    </row>
    <row r="8" spans="1:26" ht="13.5" customHeight="1">
      <c r="A8" s="18"/>
      <c r="B8" s="54" t="s">
        <v>33</v>
      </c>
      <c r="C8" s="54">
        <f>('P&amp;L'!D4)/1000</f>
        <v>0</v>
      </c>
      <c r="D8" s="54">
        <f>('P&amp;L'!E4)/1000</f>
        <v>0</v>
      </c>
      <c r="E8" s="54">
        <f>('P&amp;L'!F4)/1000</f>
        <v>0</v>
      </c>
      <c r="F8" s="54">
        <f>('P&amp;L'!G4)/1000</f>
        <v>0</v>
      </c>
      <c r="G8" s="54">
        <f>('P&amp;L'!H4)/1000</f>
        <v>0</v>
      </c>
      <c r="H8" s="18"/>
      <c r="I8" s="18"/>
      <c r="J8" s="18"/>
      <c r="K8" s="18"/>
      <c r="L8" s="18"/>
      <c r="M8" s="18"/>
      <c r="N8" s="18"/>
      <c r="O8" s="18"/>
      <c r="P8" s="18"/>
      <c r="Q8" s="18"/>
      <c r="R8" s="18"/>
      <c r="S8" s="18"/>
      <c r="T8" s="18"/>
      <c r="U8" s="18"/>
      <c r="V8" s="18"/>
      <c r="W8" s="18"/>
      <c r="X8" s="18"/>
      <c r="Y8" s="18"/>
      <c r="Z8" s="18"/>
    </row>
    <row r="9" spans="1:26" ht="13.5" customHeight="1">
      <c r="A9" s="18"/>
      <c r="B9" s="18" t="s">
        <v>55</v>
      </c>
      <c r="C9" s="70" t="e">
        <f t="shared" ref="C9:G9" si="0">+C11/C8</f>
        <v>#DIV/0!</v>
      </c>
      <c r="D9" s="70" t="e">
        <f t="shared" si="0"/>
        <v>#DIV/0!</v>
      </c>
      <c r="E9" s="70" t="e">
        <f t="shared" si="0"/>
        <v>#DIV/0!</v>
      </c>
      <c r="F9" s="70" t="e">
        <f t="shared" si="0"/>
        <v>#DIV/0!</v>
      </c>
      <c r="G9" s="70" t="e">
        <f t="shared" si="0"/>
        <v>#DIV/0!</v>
      </c>
      <c r="H9" s="18"/>
      <c r="I9" s="18"/>
      <c r="J9" s="18"/>
      <c r="K9" s="18"/>
      <c r="L9" s="18"/>
      <c r="M9" s="18"/>
      <c r="N9" s="18"/>
      <c r="O9" s="18"/>
      <c r="P9" s="18"/>
      <c r="Q9" s="18"/>
      <c r="R9" s="18"/>
      <c r="S9" s="18"/>
      <c r="T9" s="18"/>
      <c r="U9" s="18"/>
      <c r="V9" s="18"/>
      <c r="W9" s="18"/>
      <c r="X9" s="18"/>
      <c r="Y9" s="18"/>
      <c r="Z9" s="18"/>
    </row>
    <row r="10" spans="1:26" ht="13.5"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ht="13.5" customHeight="1">
      <c r="A11" s="18"/>
      <c r="B11" s="18" t="str">
        <f>'P&amp;L'!B30</f>
        <v>EBIT</v>
      </c>
      <c r="C11" s="319">
        <f>('P&amp;L'!D30)/1000</f>
        <v>-0.2</v>
      </c>
      <c r="D11" s="319">
        <f>('P&amp;L'!E30)/1000</f>
        <v>-0.2</v>
      </c>
      <c r="E11" s="319">
        <f>('P&amp;L'!F30)/1000</f>
        <v>-0.2</v>
      </c>
      <c r="F11" s="319">
        <f>('P&amp;L'!G30)/1000</f>
        <v>-0.2</v>
      </c>
      <c r="G11" s="319">
        <f>('P&amp;L'!H30)/1000</f>
        <v>-0.2</v>
      </c>
      <c r="H11" s="18"/>
      <c r="I11" s="18"/>
      <c r="J11" s="18"/>
      <c r="K11" s="18"/>
      <c r="L11" s="18"/>
      <c r="M11" s="18"/>
      <c r="N11" s="18"/>
      <c r="O11" s="18"/>
      <c r="P11" s="18"/>
      <c r="Q11" s="18"/>
      <c r="R11" s="18"/>
      <c r="S11" s="18"/>
      <c r="T11" s="18"/>
      <c r="U11" s="18"/>
      <c r="V11" s="18"/>
      <c r="W11" s="18"/>
      <c r="X11" s="18"/>
      <c r="Y11" s="18"/>
      <c r="Z11" s="18"/>
    </row>
    <row r="12" spans="1:26" ht="13.5" customHeight="1">
      <c r="A12" s="18"/>
      <c r="B12" s="18"/>
      <c r="C12" s="319"/>
      <c r="D12" s="319"/>
      <c r="E12" s="319"/>
      <c r="F12" s="319"/>
      <c r="G12" s="319"/>
      <c r="H12" s="18"/>
      <c r="I12" s="18"/>
      <c r="J12" s="18"/>
      <c r="K12" s="18"/>
      <c r="L12" s="18"/>
      <c r="M12" s="18"/>
      <c r="N12" s="18"/>
      <c r="O12" s="18"/>
      <c r="P12" s="18"/>
      <c r="Q12" s="18"/>
      <c r="R12" s="18"/>
      <c r="S12" s="18"/>
      <c r="T12" s="18"/>
      <c r="U12" s="18"/>
      <c r="V12" s="18"/>
      <c r="W12" s="18"/>
      <c r="X12" s="18"/>
      <c r="Y12" s="18"/>
      <c r="Z12" s="18"/>
    </row>
    <row r="13" spans="1:26" ht="13.5" customHeight="1">
      <c r="A13" s="18"/>
      <c r="B13" s="18"/>
      <c r="C13" s="319"/>
      <c r="D13" s="319"/>
      <c r="E13" s="319"/>
      <c r="F13" s="319"/>
      <c r="G13" s="319"/>
      <c r="H13" s="18"/>
      <c r="I13" s="18"/>
      <c r="J13" s="18"/>
      <c r="K13" s="18"/>
      <c r="L13" s="18"/>
      <c r="M13" s="18"/>
      <c r="N13" s="18"/>
      <c r="O13" s="18"/>
      <c r="P13" s="18"/>
      <c r="Q13" s="18"/>
      <c r="R13" s="18"/>
      <c r="S13" s="18"/>
      <c r="T13" s="18"/>
      <c r="U13" s="18"/>
      <c r="V13" s="18"/>
      <c r="W13" s="18"/>
      <c r="X13" s="18"/>
      <c r="Y13" s="18"/>
      <c r="Z13" s="18"/>
    </row>
    <row r="14" spans="1:26" ht="13.5" customHeight="1">
      <c r="A14" s="18"/>
      <c r="B14" s="18"/>
      <c r="C14" s="319"/>
      <c r="D14" s="319"/>
      <c r="E14" s="319"/>
      <c r="F14" s="319"/>
      <c r="G14" s="319"/>
      <c r="H14" s="18"/>
      <c r="I14" s="18"/>
      <c r="J14" s="18"/>
      <c r="K14" s="18"/>
      <c r="L14" s="18"/>
      <c r="M14" s="18"/>
      <c r="N14" s="18"/>
      <c r="O14" s="18"/>
      <c r="P14" s="18"/>
      <c r="Q14" s="18"/>
      <c r="R14" s="18"/>
      <c r="S14" s="18"/>
      <c r="T14" s="18"/>
      <c r="U14" s="18"/>
      <c r="V14" s="18"/>
      <c r="W14" s="18"/>
      <c r="X14" s="18"/>
      <c r="Y14" s="18"/>
      <c r="Z14" s="18"/>
    </row>
    <row r="15" spans="1:26" ht="13.5" customHeight="1">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ht="13.5" customHeight="1">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ht="13.5" customHeight="1">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ht="13.5" customHeight="1">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row>
    <row r="19" spans="1:26" ht="13.5" customHeight="1">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ht="13.5" customHeight="1">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ht="13.5" customHeight="1">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ht="13.5" customHeight="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ht="13.5" customHeight="1">
      <c r="A23" s="18"/>
      <c r="B23" s="90" t="s">
        <v>304</v>
      </c>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ht="13.5" customHeight="1">
      <c r="A24" s="18"/>
      <c r="B24" s="18"/>
      <c r="C24" s="85">
        <f>'P&amp;L'!D3</f>
        <v>2020</v>
      </c>
      <c r="D24" s="85">
        <f>'P&amp;L'!E3</f>
        <v>2021</v>
      </c>
      <c r="E24" s="85">
        <f>'P&amp;L'!F3</f>
        <v>2022</v>
      </c>
      <c r="F24" s="85">
        <f>'P&amp;L'!G3</f>
        <v>2023</v>
      </c>
      <c r="G24" s="85">
        <f>'P&amp;L'!H3</f>
        <v>2024</v>
      </c>
      <c r="H24" s="18"/>
      <c r="I24" s="18"/>
      <c r="J24" s="18"/>
      <c r="K24" s="18"/>
      <c r="L24" s="18"/>
      <c r="M24" s="18"/>
      <c r="N24" s="18"/>
      <c r="O24" s="18"/>
      <c r="P24" s="18"/>
      <c r="Q24" s="18"/>
      <c r="R24" s="18"/>
      <c r="S24" s="18"/>
      <c r="T24" s="18"/>
      <c r="U24" s="18"/>
      <c r="V24" s="18"/>
      <c r="W24" s="18"/>
      <c r="X24" s="18"/>
      <c r="Y24" s="18"/>
      <c r="Z24" s="18"/>
    </row>
    <row r="25" spans="1:26" ht="13.5" customHeight="1">
      <c r="A25" s="18"/>
      <c r="B25" s="54" t="e">
        <f>'P&amp;L'!#REF!</f>
        <v>#REF!</v>
      </c>
      <c r="C25" s="54" t="e">
        <f>'P&amp;L'!#REF!</f>
        <v>#REF!</v>
      </c>
      <c r="D25" s="54" t="e">
        <f>'P&amp;L'!#REF!</f>
        <v>#REF!</v>
      </c>
      <c r="E25" s="54" t="e">
        <f>'P&amp;L'!#REF!</f>
        <v>#REF!</v>
      </c>
      <c r="F25" s="54" t="e">
        <f>'P&amp;L'!#REF!</f>
        <v>#REF!</v>
      </c>
      <c r="G25" s="54" t="e">
        <f>'P&amp;L'!#REF!</f>
        <v>#REF!</v>
      </c>
      <c r="H25" s="18"/>
      <c r="I25" s="18"/>
      <c r="J25" s="18"/>
      <c r="K25" s="18"/>
      <c r="L25" s="18"/>
      <c r="M25" s="18"/>
      <c r="N25" s="18"/>
      <c r="O25" s="18"/>
      <c r="P25" s="18"/>
      <c r="Q25" s="18"/>
      <c r="R25" s="18"/>
      <c r="S25" s="18"/>
      <c r="T25" s="18"/>
      <c r="U25" s="18"/>
      <c r="V25" s="18"/>
      <c r="W25" s="18"/>
      <c r="X25" s="18"/>
      <c r="Y25" s="18"/>
      <c r="Z25" s="18"/>
    </row>
    <row r="26" spans="1:26" ht="13.5" customHeight="1">
      <c r="A26" s="18"/>
      <c r="B26" s="54" t="e">
        <f>'P&amp;L'!#REF!</f>
        <v>#REF!</v>
      </c>
      <c r="C26" s="54" t="e">
        <f>'P&amp;L'!#REF!</f>
        <v>#REF!</v>
      </c>
      <c r="D26" s="54" t="e">
        <f>'P&amp;L'!#REF!</f>
        <v>#REF!</v>
      </c>
      <c r="E26" s="54" t="e">
        <f>'P&amp;L'!#REF!</f>
        <v>#REF!</v>
      </c>
      <c r="F26" s="54" t="e">
        <f>'P&amp;L'!#REF!</f>
        <v>#REF!</v>
      </c>
      <c r="G26" s="54" t="e">
        <f>'P&amp;L'!#REF!</f>
        <v>#REF!</v>
      </c>
      <c r="H26" s="18"/>
      <c r="I26" s="18"/>
      <c r="J26" s="18"/>
      <c r="K26" s="18"/>
      <c r="L26" s="18"/>
      <c r="M26" s="18"/>
      <c r="N26" s="18"/>
      <c r="O26" s="18"/>
      <c r="P26" s="18"/>
      <c r="Q26" s="18"/>
      <c r="R26" s="18"/>
      <c r="S26" s="18"/>
      <c r="T26" s="18"/>
      <c r="U26" s="18"/>
      <c r="V26" s="18"/>
      <c r="W26" s="18"/>
      <c r="X26" s="18"/>
      <c r="Y26" s="18"/>
      <c r="Z26" s="18"/>
    </row>
    <row r="27" spans="1:26" ht="13.5" customHeight="1">
      <c r="A27" s="18"/>
      <c r="B27" s="54" t="e">
        <f>'P&amp;L'!#REF!</f>
        <v>#REF!</v>
      </c>
      <c r="C27" s="54" t="e">
        <f>'P&amp;L'!#REF!</f>
        <v>#REF!</v>
      </c>
      <c r="D27" s="54" t="e">
        <f>'P&amp;L'!#REF!</f>
        <v>#REF!</v>
      </c>
      <c r="E27" s="54" t="e">
        <f>'P&amp;L'!#REF!</f>
        <v>#REF!</v>
      </c>
      <c r="F27" s="54" t="e">
        <f>'P&amp;L'!#REF!</f>
        <v>#REF!</v>
      </c>
      <c r="G27" s="54" t="e">
        <f>'P&amp;L'!#REF!</f>
        <v>#REF!</v>
      </c>
      <c r="H27" s="18"/>
      <c r="I27" s="18"/>
      <c r="J27" s="18"/>
      <c r="K27" s="18"/>
      <c r="L27" s="18"/>
      <c r="M27" s="18"/>
      <c r="N27" s="18"/>
      <c r="O27" s="18"/>
      <c r="P27" s="18"/>
      <c r="Q27" s="18"/>
      <c r="R27" s="18"/>
      <c r="S27" s="18"/>
      <c r="T27" s="18"/>
      <c r="U27" s="18"/>
      <c r="V27" s="18"/>
      <c r="W27" s="18"/>
      <c r="X27" s="18"/>
      <c r="Y27" s="18"/>
      <c r="Z27" s="18"/>
    </row>
    <row r="28" spans="1:26" ht="13.5" customHeight="1">
      <c r="A28" s="18"/>
      <c r="B28" s="54" t="e">
        <f>'P&amp;L'!#REF!</f>
        <v>#REF!</v>
      </c>
      <c r="C28" s="54" t="e">
        <f>'P&amp;L'!#REF!</f>
        <v>#REF!</v>
      </c>
      <c r="D28" s="54" t="e">
        <f>'P&amp;L'!#REF!</f>
        <v>#REF!</v>
      </c>
      <c r="E28" s="54" t="e">
        <f>'P&amp;L'!#REF!</f>
        <v>#REF!</v>
      </c>
      <c r="F28" s="54" t="e">
        <f>'P&amp;L'!#REF!</f>
        <v>#REF!</v>
      </c>
      <c r="G28" s="54" t="e">
        <f>'P&amp;L'!#REF!</f>
        <v>#REF!</v>
      </c>
      <c r="H28" s="18"/>
      <c r="I28" s="18"/>
      <c r="J28" s="18"/>
      <c r="K28" s="18"/>
      <c r="L28" s="18"/>
      <c r="M28" s="18"/>
      <c r="N28" s="18"/>
      <c r="O28" s="18"/>
      <c r="P28" s="18"/>
      <c r="Q28" s="18"/>
      <c r="R28" s="18"/>
      <c r="S28" s="18"/>
      <c r="T28" s="18"/>
      <c r="U28" s="18"/>
      <c r="V28" s="18"/>
      <c r="W28" s="18"/>
      <c r="X28" s="18"/>
      <c r="Y28" s="18"/>
      <c r="Z28" s="18"/>
    </row>
    <row r="29" spans="1:26" ht="13.5" customHeight="1">
      <c r="A29" s="18"/>
      <c r="B29" s="54" t="e">
        <f>'P&amp;L'!#REF!</f>
        <v>#REF!</v>
      </c>
      <c r="C29" s="54" t="e">
        <f>'P&amp;L'!#REF!</f>
        <v>#REF!</v>
      </c>
      <c r="D29" s="54" t="e">
        <f>'P&amp;L'!#REF!</f>
        <v>#REF!</v>
      </c>
      <c r="E29" s="54" t="e">
        <f>'P&amp;L'!#REF!</f>
        <v>#REF!</v>
      </c>
      <c r="F29" s="54" t="e">
        <f>'P&amp;L'!#REF!</f>
        <v>#REF!</v>
      </c>
      <c r="G29" s="54" t="e">
        <f>'P&amp;L'!#REF!</f>
        <v>#REF!</v>
      </c>
      <c r="H29" s="18"/>
      <c r="I29" s="18"/>
      <c r="J29" s="18"/>
      <c r="K29" s="18"/>
      <c r="L29" s="18"/>
      <c r="M29" s="18"/>
      <c r="N29" s="18"/>
      <c r="O29" s="18"/>
      <c r="P29" s="18"/>
      <c r="Q29" s="18"/>
      <c r="R29" s="18"/>
      <c r="S29" s="18"/>
      <c r="T29" s="18"/>
      <c r="U29" s="18"/>
      <c r="V29" s="18"/>
      <c r="W29" s="18"/>
      <c r="X29" s="18"/>
      <c r="Y29" s="18"/>
      <c r="Z29" s="18"/>
    </row>
    <row r="30" spans="1:26" ht="13.5" customHeight="1">
      <c r="A30" s="18"/>
      <c r="B30" s="18"/>
      <c r="C30" s="54"/>
      <c r="D30" s="54"/>
      <c r="E30" s="54"/>
      <c r="F30" s="54"/>
      <c r="G30" s="54"/>
      <c r="H30" s="18"/>
      <c r="I30" s="18"/>
      <c r="J30" s="18"/>
      <c r="K30" s="18"/>
      <c r="L30" s="18"/>
      <c r="M30" s="18"/>
      <c r="N30" s="18"/>
      <c r="O30" s="18"/>
      <c r="P30" s="18"/>
      <c r="Q30" s="18"/>
      <c r="R30" s="18"/>
      <c r="S30" s="18"/>
      <c r="T30" s="18"/>
      <c r="U30" s="18"/>
      <c r="V30" s="18"/>
      <c r="W30" s="18"/>
      <c r="X30" s="18"/>
      <c r="Y30" s="18"/>
      <c r="Z30" s="18"/>
    </row>
    <row r="31" spans="1:26" ht="13.5" customHeight="1">
      <c r="A31" s="18"/>
      <c r="B31" s="18"/>
      <c r="C31" s="54"/>
      <c r="D31" s="54"/>
      <c r="E31" s="54"/>
      <c r="F31" s="54"/>
      <c r="G31" s="54"/>
      <c r="H31" s="18"/>
      <c r="I31" s="18"/>
      <c r="J31" s="18"/>
      <c r="K31" s="18"/>
      <c r="L31" s="18"/>
      <c r="M31" s="18"/>
      <c r="N31" s="18"/>
      <c r="O31" s="18"/>
      <c r="P31" s="18"/>
      <c r="Q31" s="18"/>
      <c r="R31" s="18"/>
      <c r="S31" s="18"/>
      <c r="T31" s="18"/>
      <c r="U31" s="18"/>
      <c r="V31" s="18"/>
      <c r="W31" s="18"/>
      <c r="X31" s="18"/>
      <c r="Y31" s="18"/>
      <c r="Z31" s="18"/>
    </row>
    <row r="32" spans="1:26" ht="13.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3.5" customHeight="1">
      <c r="A33" s="18"/>
      <c r="B33" s="18"/>
      <c r="C33" s="54"/>
      <c r="D33" s="54"/>
      <c r="E33" s="54"/>
      <c r="F33" s="54"/>
      <c r="G33" s="54"/>
      <c r="H33" s="54"/>
      <c r="I33" s="18"/>
      <c r="J33" s="18"/>
      <c r="K33" s="18"/>
      <c r="L33" s="18"/>
      <c r="M33" s="18"/>
      <c r="N33" s="18"/>
      <c r="O33" s="18"/>
      <c r="P33" s="18"/>
      <c r="Q33" s="18"/>
      <c r="R33" s="18"/>
      <c r="S33" s="18"/>
      <c r="T33" s="18"/>
      <c r="U33" s="18"/>
      <c r="V33" s="18"/>
      <c r="W33" s="18"/>
      <c r="X33" s="18"/>
      <c r="Y33" s="18"/>
      <c r="Z33" s="18"/>
    </row>
    <row r="34" spans="1:26" ht="13.5" customHeight="1">
      <c r="A34" s="18"/>
      <c r="B34" s="18"/>
      <c r="C34" s="18"/>
      <c r="D34" s="18"/>
      <c r="E34" s="18"/>
      <c r="F34" s="18"/>
      <c r="G34" s="54"/>
      <c r="H34" s="54"/>
      <c r="I34" s="18"/>
      <c r="J34" s="18"/>
      <c r="K34" s="18"/>
      <c r="L34" s="18"/>
      <c r="M34" s="18"/>
      <c r="N34" s="18"/>
      <c r="O34" s="18"/>
      <c r="P34" s="18"/>
      <c r="Q34" s="18"/>
      <c r="R34" s="18"/>
      <c r="S34" s="18"/>
      <c r="T34" s="18"/>
      <c r="U34" s="18"/>
      <c r="V34" s="18"/>
      <c r="W34" s="18"/>
      <c r="X34" s="18"/>
      <c r="Y34" s="18"/>
      <c r="Z34" s="18"/>
    </row>
    <row r="35" spans="1:26" ht="13.5" customHeight="1">
      <c r="A35" s="18"/>
      <c r="B35" s="90" t="s">
        <v>305</v>
      </c>
      <c r="C35" s="18"/>
      <c r="D35" s="18"/>
      <c r="E35" s="18"/>
      <c r="F35" s="18"/>
      <c r="G35" s="54"/>
      <c r="H35" s="54"/>
      <c r="I35" s="18"/>
      <c r="J35" s="18"/>
      <c r="K35" s="18"/>
      <c r="L35" s="18"/>
      <c r="M35" s="18"/>
      <c r="N35" s="18"/>
      <c r="O35" s="18"/>
      <c r="P35" s="18"/>
      <c r="Q35" s="18"/>
      <c r="R35" s="18"/>
      <c r="S35" s="18"/>
      <c r="T35" s="18"/>
      <c r="U35" s="18"/>
      <c r="V35" s="18"/>
      <c r="W35" s="18"/>
      <c r="X35" s="18"/>
      <c r="Y35" s="18"/>
      <c r="Z35" s="18"/>
    </row>
    <row r="36" spans="1:26" ht="13.5" customHeight="1">
      <c r="A36" s="18"/>
      <c r="B36" s="54" t="e">
        <f>'P&amp;L'!#REF!</f>
        <v>#REF!</v>
      </c>
      <c r="C36" s="54" t="e">
        <f t="shared" ref="C36:C40" si="1">(SUM(C25:G25))/1000</f>
        <v>#REF!</v>
      </c>
      <c r="D36" s="18"/>
      <c r="E36" s="18"/>
      <c r="F36" s="18"/>
      <c r="G36" s="54"/>
      <c r="H36" s="54"/>
      <c r="I36" s="18"/>
      <c r="J36" s="18"/>
      <c r="K36" s="18"/>
      <c r="L36" s="18"/>
      <c r="M36" s="18"/>
      <c r="N36" s="18"/>
      <c r="O36" s="18"/>
      <c r="P36" s="18"/>
      <c r="Q36" s="18"/>
      <c r="R36" s="18"/>
      <c r="S36" s="18"/>
      <c r="T36" s="18"/>
      <c r="U36" s="18"/>
      <c r="V36" s="18"/>
      <c r="W36" s="18"/>
      <c r="X36" s="18"/>
      <c r="Y36" s="18"/>
      <c r="Z36" s="18"/>
    </row>
    <row r="37" spans="1:26" ht="13.5" customHeight="1">
      <c r="A37" s="18"/>
      <c r="B37" s="54" t="e">
        <f>'P&amp;L'!#REF!</f>
        <v>#REF!</v>
      </c>
      <c r="C37" s="54" t="e">
        <f t="shared" si="1"/>
        <v>#REF!</v>
      </c>
      <c r="D37" s="18"/>
      <c r="E37" s="18"/>
      <c r="F37" s="18"/>
      <c r="G37" s="54"/>
      <c r="H37" s="54"/>
      <c r="I37" s="18"/>
      <c r="J37" s="18"/>
      <c r="K37" s="18"/>
      <c r="L37" s="18"/>
      <c r="M37" s="18"/>
      <c r="N37" s="18"/>
      <c r="O37" s="18"/>
      <c r="P37" s="18"/>
      <c r="Q37" s="18"/>
      <c r="R37" s="18"/>
      <c r="S37" s="18"/>
      <c r="T37" s="18"/>
      <c r="U37" s="18"/>
      <c r="V37" s="18"/>
      <c r="W37" s="18"/>
      <c r="X37" s="18"/>
      <c r="Y37" s="18"/>
      <c r="Z37" s="18"/>
    </row>
    <row r="38" spans="1:26" ht="13.5" customHeight="1">
      <c r="A38" s="18"/>
      <c r="B38" s="54" t="e">
        <f>'P&amp;L'!#REF!</f>
        <v>#REF!</v>
      </c>
      <c r="C38" s="54" t="e">
        <f t="shared" si="1"/>
        <v>#REF!</v>
      </c>
      <c r="D38" s="18"/>
      <c r="E38" s="18"/>
      <c r="F38" s="18"/>
      <c r="G38" s="18"/>
      <c r="H38" s="18"/>
      <c r="I38" s="18"/>
      <c r="J38" s="18"/>
      <c r="K38" s="18"/>
      <c r="L38" s="18"/>
      <c r="M38" s="18"/>
      <c r="N38" s="18"/>
      <c r="O38" s="18"/>
      <c r="P38" s="18"/>
      <c r="Q38" s="18"/>
      <c r="R38" s="18"/>
      <c r="S38" s="18"/>
      <c r="T38" s="18"/>
      <c r="U38" s="18"/>
      <c r="V38" s="18"/>
      <c r="W38" s="18"/>
      <c r="X38" s="18"/>
      <c r="Y38" s="18"/>
      <c r="Z38" s="18"/>
    </row>
    <row r="39" spans="1:26" ht="13.5" customHeight="1">
      <c r="A39" s="18"/>
      <c r="B39" s="54" t="e">
        <f>'P&amp;L'!#REF!</f>
        <v>#REF!</v>
      </c>
      <c r="C39" s="54" t="e">
        <f t="shared" si="1"/>
        <v>#REF!</v>
      </c>
      <c r="D39" s="18"/>
      <c r="E39" s="18"/>
      <c r="F39" s="18"/>
      <c r="G39" s="18"/>
      <c r="H39" s="18"/>
      <c r="I39" s="18"/>
      <c r="J39" s="18"/>
      <c r="K39" s="18"/>
      <c r="L39" s="18"/>
      <c r="M39" s="18"/>
      <c r="N39" s="18"/>
      <c r="O39" s="18"/>
      <c r="P39" s="18"/>
      <c r="Q39" s="18"/>
      <c r="R39" s="18"/>
      <c r="S39" s="18"/>
      <c r="T39" s="18"/>
      <c r="U39" s="18"/>
      <c r="V39" s="18"/>
      <c r="W39" s="18"/>
      <c r="X39" s="18"/>
      <c r="Y39" s="18"/>
      <c r="Z39" s="18"/>
    </row>
    <row r="40" spans="1:26" ht="13.5" customHeight="1">
      <c r="A40" s="18"/>
      <c r="B40" s="54" t="e">
        <f>'P&amp;L'!#REF!</f>
        <v>#REF!</v>
      </c>
      <c r="C40" s="54" t="e">
        <f t="shared" si="1"/>
        <v>#REF!</v>
      </c>
      <c r="D40" s="18"/>
      <c r="E40" s="18"/>
      <c r="F40" s="18"/>
      <c r="G40" s="18"/>
      <c r="H40" s="18"/>
      <c r="I40" s="18"/>
      <c r="J40" s="18"/>
      <c r="K40" s="18"/>
      <c r="L40" s="18"/>
      <c r="M40" s="18"/>
      <c r="N40" s="18"/>
      <c r="O40" s="18"/>
      <c r="P40" s="18"/>
      <c r="Q40" s="18"/>
      <c r="R40" s="18"/>
      <c r="S40" s="18"/>
      <c r="T40" s="18"/>
      <c r="U40" s="18"/>
      <c r="V40" s="18"/>
      <c r="W40" s="18"/>
      <c r="X40" s="18"/>
      <c r="Y40" s="18"/>
      <c r="Z40" s="18"/>
    </row>
    <row r="41" spans="1:26" ht="13.5" customHeight="1">
      <c r="A41" s="18"/>
      <c r="B41" s="18"/>
      <c r="C41" s="54"/>
      <c r="D41" s="18"/>
      <c r="E41" s="18"/>
      <c r="F41" s="18"/>
      <c r="G41" s="18"/>
      <c r="H41" s="18"/>
      <c r="I41" s="18"/>
      <c r="J41" s="18"/>
      <c r="K41" s="18"/>
      <c r="L41" s="18"/>
      <c r="M41" s="18"/>
      <c r="N41" s="18"/>
      <c r="O41" s="18"/>
      <c r="P41" s="18"/>
      <c r="Q41" s="18"/>
      <c r="R41" s="18"/>
      <c r="S41" s="18"/>
      <c r="T41" s="18"/>
      <c r="U41" s="18"/>
      <c r="V41" s="18"/>
      <c r="W41" s="18"/>
      <c r="X41" s="18"/>
      <c r="Y41" s="18"/>
      <c r="Z41" s="18"/>
    </row>
    <row r="42" spans="1:26" ht="13.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3.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3.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3.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3.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3.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3.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3.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3.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3.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3.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3.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3.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3.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3.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3.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3.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3.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3.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3.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3.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3.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3.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3.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3.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3.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3.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3.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3.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3.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3.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3.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3.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3.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3.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3.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3.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3.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3.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3.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3.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3.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3.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3.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3.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3.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3.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3.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3.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3.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3.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3.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3.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3.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3.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3.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3.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3.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3.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3.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3.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3.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3.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3.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3.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3.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3.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3.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3.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3.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3.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3.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3.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3.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3.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3.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3.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3.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3.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3.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3.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3.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3.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3.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3.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3.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3.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3.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3.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3.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3.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3.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3.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3.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3.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3.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3.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3.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3.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3.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3.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3.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3.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3.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3.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3.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3.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3.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3.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3.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3.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3.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3.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3.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3.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3.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3.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3.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3.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3.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3.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3.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3.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3.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3.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3.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3.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3.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3.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3.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3.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3.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3.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3.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3.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3.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3.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3.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3.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3.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3.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3.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3.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3.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3.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3.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3.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3.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3.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3.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3.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3.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3.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3.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3.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3.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3.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3.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3.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3.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3.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3.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3.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3.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3.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3.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3.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3.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3.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3.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3.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3.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3.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3.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3.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3.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3.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3.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3.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3.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3.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3.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3.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3.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3.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3.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3.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3.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3.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3.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3.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3.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3.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3.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3.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3.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3.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3.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3.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Z1000"/>
  <sheetViews>
    <sheetView showGridLines="0" workbookViewId="0">
      <selection activeCell="B29" sqref="B29"/>
    </sheetView>
  </sheetViews>
  <sheetFormatPr baseColWidth="10" defaultColWidth="14.5" defaultRowHeight="15" customHeight="1" x14ac:dyDescent="0"/>
  <cols>
    <col min="1" max="1" width="2" customWidth="1"/>
    <col min="2" max="2" width="21.83203125" customWidth="1"/>
    <col min="3" max="3" width="1.6640625" customWidth="1"/>
    <col min="4" max="4" width="11.1640625" customWidth="1"/>
    <col min="5" max="5" width="15.1640625" customWidth="1"/>
    <col min="6" max="6" width="13" customWidth="1"/>
    <col min="7" max="7" width="12.33203125" customWidth="1"/>
    <col min="8" max="8" width="13.1640625" customWidth="1"/>
    <col min="9" max="9" width="10.5" customWidth="1"/>
    <col min="10" max="11" width="11.5" customWidth="1"/>
    <col min="12" max="12" width="10.5" customWidth="1"/>
    <col min="13" max="17" width="12.1640625" customWidth="1"/>
    <col min="18" max="19" width="10.5" customWidth="1"/>
    <col min="20" max="26" width="12.1640625" customWidth="1"/>
  </cols>
  <sheetData>
    <row r="1" spans="1:26" ht="14.25" customHeight="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row>
    <row r="2" spans="1:26" ht="25.5" customHeight="1">
      <c r="A2" s="253"/>
      <c r="B2" s="254" t="s">
        <v>213</v>
      </c>
      <c r="C2" s="255"/>
      <c r="D2" s="256"/>
      <c r="E2" s="256"/>
      <c r="F2" s="256"/>
      <c r="G2" s="256"/>
      <c r="H2" s="256"/>
      <c r="I2" s="256"/>
      <c r="J2" s="256"/>
      <c r="K2" s="256"/>
      <c r="L2" s="256"/>
      <c r="M2" s="256"/>
      <c r="N2" s="256"/>
      <c r="O2" s="256"/>
      <c r="P2" s="256"/>
      <c r="Q2" s="256"/>
      <c r="R2" s="256"/>
      <c r="S2" s="256"/>
      <c r="T2" s="253"/>
      <c r="U2" s="253"/>
      <c r="V2" s="253"/>
      <c r="W2" s="253"/>
      <c r="X2" s="253"/>
      <c r="Y2" s="253"/>
      <c r="Z2" s="253"/>
    </row>
    <row r="3" spans="1:26" ht="30" customHeight="1">
      <c r="A3" s="253"/>
      <c r="B3" s="257" t="s">
        <v>215</v>
      </c>
      <c r="C3" s="258"/>
      <c r="D3" s="259"/>
      <c r="E3" s="260" t="s">
        <v>253</v>
      </c>
      <c r="F3" s="259"/>
      <c r="G3" s="259"/>
      <c r="H3" s="257" t="s">
        <v>254</v>
      </c>
      <c r="I3" s="261"/>
      <c r="J3" s="261"/>
      <c r="K3" s="257" t="s">
        <v>255</v>
      </c>
      <c r="L3" s="261"/>
      <c r="M3" s="261"/>
      <c r="N3" s="257" t="s">
        <v>256</v>
      </c>
      <c r="O3" s="262"/>
      <c r="P3" s="262"/>
      <c r="Q3" s="262"/>
      <c r="R3" s="262"/>
      <c r="S3" s="262"/>
      <c r="T3" s="253"/>
      <c r="U3" s="253"/>
      <c r="V3" s="253"/>
      <c r="W3" s="253"/>
      <c r="X3" s="253"/>
      <c r="Y3" s="253"/>
      <c r="Z3" s="253"/>
    </row>
    <row r="4" spans="1:26" ht="48" customHeight="1">
      <c r="A4" s="253"/>
      <c r="B4" s="263"/>
      <c r="C4" s="263"/>
      <c r="D4" s="264" t="s">
        <v>257</v>
      </c>
      <c r="E4" s="264" t="s">
        <v>255</v>
      </c>
      <c r="F4" s="264" t="s">
        <v>256</v>
      </c>
      <c r="G4" s="264" t="s">
        <v>186</v>
      </c>
      <c r="H4" s="265" t="s">
        <v>258</v>
      </c>
      <c r="I4" s="263" t="s">
        <v>259</v>
      </c>
      <c r="J4" s="265" t="s">
        <v>260</v>
      </c>
      <c r="K4" s="265" t="s">
        <v>261</v>
      </c>
      <c r="L4" s="263" t="s">
        <v>259</v>
      </c>
      <c r="M4" s="265" t="s">
        <v>260</v>
      </c>
      <c r="N4" s="265" t="s">
        <v>262</v>
      </c>
      <c r="O4" s="265" t="s">
        <v>263</v>
      </c>
      <c r="P4" s="265" t="s">
        <v>264</v>
      </c>
      <c r="Q4" s="265" t="s">
        <v>265</v>
      </c>
      <c r="R4" s="265" t="s">
        <v>223</v>
      </c>
      <c r="S4" s="265" t="s">
        <v>239</v>
      </c>
      <c r="T4" s="253"/>
      <c r="U4" s="253"/>
      <c r="V4" s="253"/>
      <c r="W4" s="253"/>
      <c r="X4" s="253"/>
      <c r="Y4" s="253"/>
      <c r="Z4" s="253"/>
    </row>
    <row r="5" spans="1:26" ht="14.25" customHeight="1">
      <c r="A5" s="253"/>
      <c r="B5" s="266" t="s">
        <v>314</v>
      </c>
      <c r="C5" s="266"/>
      <c r="D5" s="267"/>
      <c r="E5" s="268">
        <v>0</v>
      </c>
      <c r="F5" s="268">
        <v>0</v>
      </c>
      <c r="G5" s="269">
        <f t="shared" ref="G5:G19" si="0">D5+E5+F5</f>
        <v>0</v>
      </c>
      <c r="H5" s="269">
        <f t="shared" ref="H5:H19" si="1">D5/$H$22</f>
        <v>0</v>
      </c>
      <c r="I5" s="270" t="e">
        <f t="shared" ref="I5:I19" si="2">H5/$H$20</f>
        <v>#DIV/0!</v>
      </c>
      <c r="J5" s="269" t="e">
        <f t="shared" ref="J5:J19" si="3">E5/$J$23</f>
        <v>#DIV/0!</v>
      </c>
      <c r="K5" s="269" t="e">
        <f t="shared" ref="K5:K19" si="4">J5+H5</f>
        <v>#DIV/0!</v>
      </c>
      <c r="L5" s="270" t="e">
        <f t="shared" ref="L5:L19" si="5">K5/$K$20</f>
        <v>#DIV/0!</v>
      </c>
      <c r="M5" s="269" t="e">
        <f t="shared" ref="M5:M19" si="6">F5/$M$23</f>
        <v>#DIV/0!</v>
      </c>
      <c r="N5" s="271" t="e">
        <f t="shared" ref="N5:N19" si="7">M5/$M$20</f>
        <v>#DIV/0!</v>
      </c>
      <c r="O5" s="269" t="e">
        <f t="shared" ref="O5:O19" si="8">K5+M5</f>
        <v>#DIV/0!</v>
      </c>
      <c r="P5" s="272">
        <f t="shared" ref="P5:P7" si="9">E31</f>
        <v>0</v>
      </c>
      <c r="Q5" s="269" t="e">
        <f t="shared" ref="Q5:Q19" si="10">O5+P5</f>
        <v>#DIV/0!</v>
      </c>
      <c r="R5" s="273" t="e">
        <f t="shared" ref="R5:R19" si="11">O5/$O$20</f>
        <v>#DIV/0!</v>
      </c>
      <c r="S5" s="274">
        <f>IFERROR(Q5/$Q$20,0)</f>
        <v>0</v>
      </c>
      <c r="T5" s="253"/>
      <c r="U5" s="253"/>
      <c r="V5" s="253"/>
      <c r="W5" s="253"/>
      <c r="X5" s="253"/>
      <c r="Y5" s="253"/>
      <c r="Z5" s="253"/>
    </row>
    <row r="6" spans="1:26" ht="14.25" customHeight="1">
      <c r="A6" s="253"/>
      <c r="B6" s="266" t="s">
        <v>315</v>
      </c>
      <c r="C6" s="266"/>
      <c r="D6" s="267"/>
      <c r="E6" s="268">
        <v>0</v>
      </c>
      <c r="F6" s="268">
        <v>0</v>
      </c>
      <c r="G6" s="269">
        <f t="shared" si="0"/>
        <v>0</v>
      </c>
      <c r="H6" s="269">
        <f t="shared" si="1"/>
        <v>0</v>
      </c>
      <c r="I6" s="270" t="e">
        <f t="shared" si="2"/>
        <v>#DIV/0!</v>
      </c>
      <c r="J6" s="269" t="e">
        <f t="shared" si="3"/>
        <v>#DIV/0!</v>
      </c>
      <c r="K6" s="269" t="e">
        <f t="shared" si="4"/>
        <v>#DIV/0!</v>
      </c>
      <c r="L6" s="270" t="e">
        <f t="shared" si="5"/>
        <v>#DIV/0!</v>
      </c>
      <c r="M6" s="269" t="e">
        <f t="shared" si="6"/>
        <v>#DIV/0!</v>
      </c>
      <c r="N6" s="271" t="e">
        <f t="shared" si="7"/>
        <v>#DIV/0!</v>
      </c>
      <c r="O6" s="269" t="e">
        <f t="shared" si="8"/>
        <v>#DIV/0!</v>
      </c>
      <c r="P6" s="272">
        <f t="shared" si="9"/>
        <v>0</v>
      </c>
      <c r="Q6" s="269" t="e">
        <f t="shared" si="10"/>
        <v>#DIV/0!</v>
      </c>
      <c r="R6" s="273" t="e">
        <f t="shared" si="11"/>
        <v>#DIV/0!</v>
      </c>
      <c r="S6" s="274" t="e">
        <f t="shared" ref="S6:S19" si="12">Q6/$Q$20</f>
        <v>#DIV/0!</v>
      </c>
      <c r="T6" s="253"/>
      <c r="U6" s="253"/>
      <c r="V6" s="253"/>
      <c r="W6" s="253"/>
      <c r="X6" s="253"/>
      <c r="Y6" s="253"/>
      <c r="Z6" s="253"/>
    </row>
    <row r="7" spans="1:26" ht="14.25" customHeight="1">
      <c r="A7" s="253"/>
      <c r="B7" s="266" t="s">
        <v>316</v>
      </c>
      <c r="C7" s="266"/>
      <c r="D7" s="267"/>
      <c r="E7" s="268">
        <v>0</v>
      </c>
      <c r="F7" s="268">
        <v>0</v>
      </c>
      <c r="G7" s="269">
        <f t="shared" si="0"/>
        <v>0</v>
      </c>
      <c r="H7" s="269">
        <f t="shared" si="1"/>
        <v>0</v>
      </c>
      <c r="I7" s="270" t="e">
        <f t="shared" si="2"/>
        <v>#DIV/0!</v>
      </c>
      <c r="J7" s="269" t="e">
        <f t="shared" si="3"/>
        <v>#DIV/0!</v>
      </c>
      <c r="K7" s="269" t="e">
        <f t="shared" si="4"/>
        <v>#DIV/0!</v>
      </c>
      <c r="L7" s="270" t="e">
        <f t="shared" si="5"/>
        <v>#DIV/0!</v>
      </c>
      <c r="M7" s="269" t="e">
        <f t="shared" si="6"/>
        <v>#DIV/0!</v>
      </c>
      <c r="N7" s="271" t="e">
        <f t="shared" si="7"/>
        <v>#DIV/0!</v>
      </c>
      <c r="O7" s="269" t="e">
        <f t="shared" si="8"/>
        <v>#DIV/0!</v>
      </c>
      <c r="P7" s="272">
        <f t="shared" si="9"/>
        <v>0</v>
      </c>
      <c r="Q7" s="269" t="e">
        <f t="shared" si="10"/>
        <v>#DIV/0!</v>
      </c>
      <c r="R7" s="273" t="e">
        <f t="shared" si="11"/>
        <v>#DIV/0!</v>
      </c>
      <c r="S7" s="274" t="e">
        <f t="shared" si="12"/>
        <v>#DIV/0!</v>
      </c>
      <c r="T7" s="253"/>
      <c r="U7" s="253"/>
      <c r="V7" s="253"/>
      <c r="W7" s="253"/>
      <c r="X7" s="253"/>
      <c r="Y7" s="253"/>
      <c r="Z7" s="253"/>
    </row>
    <row r="8" spans="1:26" ht="14.25" customHeight="1">
      <c r="A8" s="253"/>
      <c r="B8" s="266" t="s">
        <v>267</v>
      </c>
      <c r="C8" s="266"/>
      <c r="D8" s="267">
        <v>0</v>
      </c>
      <c r="E8" s="268">
        <v>0</v>
      </c>
      <c r="F8" s="268">
        <v>0</v>
      </c>
      <c r="G8" s="269">
        <f t="shared" si="0"/>
        <v>0</v>
      </c>
      <c r="H8" s="269">
        <f t="shared" si="1"/>
        <v>0</v>
      </c>
      <c r="I8" s="270" t="e">
        <f t="shared" si="2"/>
        <v>#DIV/0!</v>
      </c>
      <c r="J8" s="269" t="e">
        <f t="shared" si="3"/>
        <v>#DIV/0!</v>
      </c>
      <c r="K8" s="269" t="e">
        <f t="shared" si="4"/>
        <v>#DIV/0!</v>
      </c>
      <c r="L8" s="270" t="e">
        <f t="shared" si="5"/>
        <v>#DIV/0!</v>
      </c>
      <c r="M8" s="269" t="e">
        <f t="shared" si="6"/>
        <v>#DIV/0!</v>
      </c>
      <c r="N8" s="271" t="e">
        <f t="shared" si="7"/>
        <v>#DIV/0!</v>
      </c>
      <c r="O8" s="269" t="e">
        <f t="shared" si="8"/>
        <v>#DIV/0!</v>
      </c>
      <c r="P8" s="272">
        <v>0</v>
      </c>
      <c r="Q8" s="269" t="e">
        <f t="shared" si="10"/>
        <v>#DIV/0!</v>
      </c>
      <c r="R8" s="273" t="e">
        <f t="shared" si="11"/>
        <v>#DIV/0!</v>
      </c>
      <c r="S8" s="274" t="e">
        <f t="shared" si="12"/>
        <v>#DIV/0!</v>
      </c>
      <c r="T8" s="253"/>
      <c r="U8" s="253"/>
      <c r="V8" s="253"/>
      <c r="W8" s="253"/>
      <c r="X8" s="253"/>
      <c r="Y8" s="253"/>
      <c r="Z8" s="253"/>
    </row>
    <row r="9" spans="1:26" ht="14.25" customHeight="1">
      <c r="A9" s="253"/>
      <c r="B9" s="266" t="s">
        <v>268</v>
      </c>
      <c r="C9" s="266"/>
      <c r="D9" s="267">
        <v>0</v>
      </c>
      <c r="E9" s="268">
        <v>0</v>
      </c>
      <c r="F9" s="268">
        <v>0</v>
      </c>
      <c r="G9" s="269">
        <f t="shared" si="0"/>
        <v>0</v>
      </c>
      <c r="H9" s="269">
        <f t="shared" si="1"/>
        <v>0</v>
      </c>
      <c r="I9" s="270" t="e">
        <f t="shared" si="2"/>
        <v>#DIV/0!</v>
      </c>
      <c r="J9" s="269" t="e">
        <f t="shared" si="3"/>
        <v>#DIV/0!</v>
      </c>
      <c r="K9" s="269" t="e">
        <f t="shared" si="4"/>
        <v>#DIV/0!</v>
      </c>
      <c r="L9" s="270" t="e">
        <f t="shared" si="5"/>
        <v>#DIV/0!</v>
      </c>
      <c r="M9" s="269" t="e">
        <f t="shared" si="6"/>
        <v>#DIV/0!</v>
      </c>
      <c r="N9" s="271" t="e">
        <f t="shared" si="7"/>
        <v>#DIV/0!</v>
      </c>
      <c r="O9" s="269" t="e">
        <f t="shared" si="8"/>
        <v>#DIV/0!</v>
      </c>
      <c r="P9" s="272">
        <v>0</v>
      </c>
      <c r="Q9" s="269" t="e">
        <f t="shared" si="10"/>
        <v>#DIV/0!</v>
      </c>
      <c r="R9" s="273" t="e">
        <f t="shared" si="11"/>
        <v>#DIV/0!</v>
      </c>
      <c r="S9" s="274" t="e">
        <f t="shared" si="12"/>
        <v>#DIV/0!</v>
      </c>
      <c r="T9" s="253"/>
      <c r="U9" s="253"/>
      <c r="V9" s="253"/>
      <c r="W9" s="253"/>
      <c r="X9" s="253"/>
      <c r="Y9" s="253"/>
      <c r="Z9" s="253"/>
    </row>
    <row r="10" spans="1:26" ht="14.25" customHeight="1">
      <c r="A10" s="253"/>
      <c r="B10" s="266" t="s">
        <v>269</v>
      </c>
      <c r="C10" s="266"/>
      <c r="D10" s="267">
        <v>0</v>
      </c>
      <c r="E10" s="268">
        <v>0</v>
      </c>
      <c r="F10" s="268">
        <v>0</v>
      </c>
      <c r="G10" s="269">
        <f t="shared" si="0"/>
        <v>0</v>
      </c>
      <c r="H10" s="269">
        <f t="shared" si="1"/>
        <v>0</v>
      </c>
      <c r="I10" s="270" t="e">
        <f t="shared" si="2"/>
        <v>#DIV/0!</v>
      </c>
      <c r="J10" s="269" t="e">
        <f t="shared" si="3"/>
        <v>#DIV/0!</v>
      </c>
      <c r="K10" s="269" t="e">
        <f t="shared" si="4"/>
        <v>#DIV/0!</v>
      </c>
      <c r="L10" s="270" t="e">
        <f t="shared" si="5"/>
        <v>#DIV/0!</v>
      </c>
      <c r="M10" s="269" t="e">
        <f t="shared" si="6"/>
        <v>#DIV/0!</v>
      </c>
      <c r="N10" s="271" t="e">
        <f t="shared" si="7"/>
        <v>#DIV/0!</v>
      </c>
      <c r="O10" s="269" t="e">
        <f t="shared" si="8"/>
        <v>#DIV/0!</v>
      </c>
      <c r="P10" s="272">
        <v>0</v>
      </c>
      <c r="Q10" s="269" t="e">
        <f t="shared" si="10"/>
        <v>#DIV/0!</v>
      </c>
      <c r="R10" s="273" t="e">
        <f t="shared" si="11"/>
        <v>#DIV/0!</v>
      </c>
      <c r="S10" s="274" t="e">
        <f t="shared" si="12"/>
        <v>#DIV/0!</v>
      </c>
      <c r="T10" s="253"/>
      <c r="U10" s="253"/>
      <c r="V10" s="253"/>
      <c r="W10" s="253"/>
      <c r="X10" s="253"/>
      <c r="Y10" s="253"/>
      <c r="Z10" s="253"/>
    </row>
    <row r="11" spans="1:26" ht="14.25" customHeight="1">
      <c r="A11" s="253"/>
      <c r="B11" s="266" t="s">
        <v>270</v>
      </c>
      <c r="C11" s="266"/>
      <c r="D11" s="267">
        <v>0</v>
      </c>
      <c r="E11" s="268">
        <v>0</v>
      </c>
      <c r="F11" s="268">
        <v>0</v>
      </c>
      <c r="G11" s="269">
        <f t="shared" si="0"/>
        <v>0</v>
      </c>
      <c r="H11" s="269">
        <f t="shared" si="1"/>
        <v>0</v>
      </c>
      <c r="I11" s="270" t="e">
        <f t="shared" si="2"/>
        <v>#DIV/0!</v>
      </c>
      <c r="J11" s="269" t="e">
        <f t="shared" si="3"/>
        <v>#DIV/0!</v>
      </c>
      <c r="K11" s="269" t="e">
        <f t="shared" si="4"/>
        <v>#DIV/0!</v>
      </c>
      <c r="L11" s="270" t="e">
        <f t="shared" si="5"/>
        <v>#DIV/0!</v>
      </c>
      <c r="M11" s="269" t="e">
        <f t="shared" si="6"/>
        <v>#DIV/0!</v>
      </c>
      <c r="N11" s="271" t="e">
        <f t="shared" si="7"/>
        <v>#DIV/0!</v>
      </c>
      <c r="O11" s="269" t="e">
        <f t="shared" si="8"/>
        <v>#DIV/0!</v>
      </c>
      <c r="P11" s="272">
        <v>0</v>
      </c>
      <c r="Q11" s="269" t="e">
        <f t="shared" si="10"/>
        <v>#DIV/0!</v>
      </c>
      <c r="R11" s="273" t="e">
        <f t="shared" si="11"/>
        <v>#DIV/0!</v>
      </c>
      <c r="S11" s="274" t="e">
        <f t="shared" si="12"/>
        <v>#DIV/0!</v>
      </c>
      <c r="T11" s="253"/>
      <c r="U11" s="253"/>
      <c r="V11" s="253"/>
      <c r="W11" s="253"/>
      <c r="X11" s="253"/>
      <c r="Y11" s="253"/>
      <c r="Z11" s="253"/>
    </row>
    <row r="12" spans="1:26" ht="14.25" customHeight="1">
      <c r="A12" s="253"/>
      <c r="B12" s="266" t="s">
        <v>271</v>
      </c>
      <c r="C12" s="266"/>
      <c r="D12" s="267">
        <v>0</v>
      </c>
      <c r="E12" s="268">
        <v>0</v>
      </c>
      <c r="F12" s="268">
        <v>0</v>
      </c>
      <c r="G12" s="269">
        <f t="shared" si="0"/>
        <v>0</v>
      </c>
      <c r="H12" s="269">
        <f t="shared" si="1"/>
        <v>0</v>
      </c>
      <c r="I12" s="270" t="e">
        <f t="shared" si="2"/>
        <v>#DIV/0!</v>
      </c>
      <c r="J12" s="269" t="e">
        <f t="shared" si="3"/>
        <v>#DIV/0!</v>
      </c>
      <c r="K12" s="269" t="e">
        <f t="shared" si="4"/>
        <v>#DIV/0!</v>
      </c>
      <c r="L12" s="270" t="e">
        <f t="shared" si="5"/>
        <v>#DIV/0!</v>
      </c>
      <c r="M12" s="269" t="e">
        <f t="shared" si="6"/>
        <v>#DIV/0!</v>
      </c>
      <c r="N12" s="271" t="e">
        <f t="shared" si="7"/>
        <v>#DIV/0!</v>
      </c>
      <c r="O12" s="269" t="e">
        <f t="shared" si="8"/>
        <v>#DIV/0!</v>
      </c>
      <c r="P12" s="272">
        <v>0</v>
      </c>
      <c r="Q12" s="269" t="e">
        <f t="shared" si="10"/>
        <v>#DIV/0!</v>
      </c>
      <c r="R12" s="273" t="e">
        <f t="shared" si="11"/>
        <v>#DIV/0!</v>
      </c>
      <c r="S12" s="274" t="e">
        <f t="shared" si="12"/>
        <v>#DIV/0!</v>
      </c>
      <c r="T12" s="253"/>
      <c r="U12" s="253"/>
      <c r="V12" s="253"/>
      <c r="W12" s="253"/>
      <c r="X12" s="253"/>
      <c r="Y12" s="253"/>
      <c r="Z12" s="253"/>
    </row>
    <row r="13" spans="1:26" ht="14.25" customHeight="1">
      <c r="A13" s="253"/>
      <c r="B13" s="266" t="s">
        <v>272</v>
      </c>
      <c r="C13" s="266"/>
      <c r="D13" s="267">
        <v>0</v>
      </c>
      <c r="E13" s="268">
        <v>0</v>
      </c>
      <c r="F13" s="268">
        <v>0</v>
      </c>
      <c r="G13" s="269">
        <f t="shared" si="0"/>
        <v>0</v>
      </c>
      <c r="H13" s="269">
        <f t="shared" si="1"/>
        <v>0</v>
      </c>
      <c r="I13" s="270" t="e">
        <f t="shared" si="2"/>
        <v>#DIV/0!</v>
      </c>
      <c r="J13" s="269" t="e">
        <f t="shared" si="3"/>
        <v>#DIV/0!</v>
      </c>
      <c r="K13" s="269" t="e">
        <f t="shared" si="4"/>
        <v>#DIV/0!</v>
      </c>
      <c r="L13" s="270" t="e">
        <f t="shared" si="5"/>
        <v>#DIV/0!</v>
      </c>
      <c r="M13" s="269" t="e">
        <f t="shared" si="6"/>
        <v>#DIV/0!</v>
      </c>
      <c r="N13" s="271" t="e">
        <f t="shared" si="7"/>
        <v>#DIV/0!</v>
      </c>
      <c r="O13" s="269" t="e">
        <f t="shared" si="8"/>
        <v>#DIV/0!</v>
      </c>
      <c r="P13" s="272">
        <v>0</v>
      </c>
      <c r="Q13" s="269" t="e">
        <f t="shared" si="10"/>
        <v>#DIV/0!</v>
      </c>
      <c r="R13" s="273" t="e">
        <f t="shared" si="11"/>
        <v>#DIV/0!</v>
      </c>
      <c r="S13" s="274" t="e">
        <f t="shared" si="12"/>
        <v>#DIV/0!</v>
      </c>
      <c r="T13" s="253"/>
      <c r="U13" s="253"/>
      <c r="V13" s="253"/>
      <c r="W13" s="253"/>
      <c r="X13" s="253"/>
      <c r="Y13" s="253"/>
      <c r="Z13" s="253"/>
    </row>
    <row r="14" spans="1:26" ht="14.25" customHeight="1">
      <c r="A14" s="253"/>
      <c r="B14" s="266" t="s">
        <v>317</v>
      </c>
      <c r="C14" s="266"/>
      <c r="D14" s="267"/>
      <c r="E14" s="275">
        <v>0</v>
      </c>
      <c r="F14" s="268">
        <v>0</v>
      </c>
      <c r="G14" s="269">
        <f t="shared" si="0"/>
        <v>0</v>
      </c>
      <c r="H14" s="269">
        <f t="shared" si="1"/>
        <v>0</v>
      </c>
      <c r="I14" s="270" t="e">
        <f t="shared" si="2"/>
        <v>#DIV/0!</v>
      </c>
      <c r="J14" s="269" t="e">
        <f t="shared" si="3"/>
        <v>#DIV/0!</v>
      </c>
      <c r="K14" s="269" t="e">
        <f t="shared" si="4"/>
        <v>#DIV/0!</v>
      </c>
      <c r="L14" s="270" t="e">
        <f t="shared" si="5"/>
        <v>#DIV/0!</v>
      </c>
      <c r="M14" s="276" t="e">
        <f t="shared" si="6"/>
        <v>#DIV/0!</v>
      </c>
      <c r="N14" s="271" t="e">
        <f t="shared" si="7"/>
        <v>#DIV/0!</v>
      </c>
      <c r="O14" s="269" t="e">
        <f t="shared" si="8"/>
        <v>#DIV/0!</v>
      </c>
      <c r="P14" s="272">
        <v>0</v>
      </c>
      <c r="Q14" s="269" t="e">
        <f t="shared" si="10"/>
        <v>#DIV/0!</v>
      </c>
      <c r="R14" s="273" t="e">
        <f t="shared" si="11"/>
        <v>#DIV/0!</v>
      </c>
      <c r="S14" s="274" t="e">
        <f t="shared" si="12"/>
        <v>#DIV/0!</v>
      </c>
      <c r="T14" s="253"/>
      <c r="U14" s="253"/>
      <c r="V14" s="253"/>
      <c r="W14" s="253"/>
      <c r="X14" s="253"/>
      <c r="Y14" s="253"/>
      <c r="Z14" s="253"/>
    </row>
    <row r="15" spans="1:26" ht="14.25" customHeight="1">
      <c r="A15" s="253"/>
      <c r="B15" s="266" t="s">
        <v>273</v>
      </c>
      <c r="C15" s="266"/>
      <c r="D15" s="267">
        <v>0</v>
      </c>
      <c r="E15" s="277">
        <v>0</v>
      </c>
      <c r="F15" s="268">
        <v>0</v>
      </c>
      <c r="G15" s="269">
        <f t="shared" si="0"/>
        <v>0</v>
      </c>
      <c r="H15" s="269">
        <f t="shared" si="1"/>
        <v>0</v>
      </c>
      <c r="I15" s="270" t="e">
        <f t="shared" si="2"/>
        <v>#DIV/0!</v>
      </c>
      <c r="J15" s="269" t="e">
        <f t="shared" si="3"/>
        <v>#DIV/0!</v>
      </c>
      <c r="K15" s="269" t="e">
        <f t="shared" si="4"/>
        <v>#DIV/0!</v>
      </c>
      <c r="L15" s="270" t="e">
        <f t="shared" si="5"/>
        <v>#DIV/0!</v>
      </c>
      <c r="M15" s="276" t="e">
        <f t="shared" si="6"/>
        <v>#DIV/0!</v>
      </c>
      <c r="N15" s="271" t="e">
        <f t="shared" si="7"/>
        <v>#DIV/0!</v>
      </c>
      <c r="O15" s="269" t="e">
        <f t="shared" si="8"/>
        <v>#DIV/0!</v>
      </c>
      <c r="P15" s="272">
        <v>0</v>
      </c>
      <c r="Q15" s="269" t="e">
        <f t="shared" si="10"/>
        <v>#DIV/0!</v>
      </c>
      <c r="R15" s="273" t="e">
        <f t="shared" si="11"/>
        <v>#DIV/0!</v>
      </c>
      <c r="S15" s="274" t="e">
        <f t="shared" si="12"/>
        <v>#DIV/0!</v>
      </c>
      <c r="T15" s="253"/>
      <c r="U15" s="253"/>
      <c r="V15" s="253"/>
      <c r="W15" s="253"/>
      <c r="X15" s="253"/>
      <c r="Y15" s="253"/>
      <c r="Z15" s="253"/>
    </row>
    <row r="16" spans="1:26" ht="14.25" customHeight="1">
      <c r="A16" s="253"/>
      <c r="B16" s="266" t="s">
        <v>274</v>
      </c>
      <c r="C16" s="266"/>
      <c r="D16" s="267">
        <v>0</v>
      </c>
      <c r="E16" s="268">
        <v>0</v>
      </c>
      <c r="F16" s="268">
        <v>0</v>
      </c>
      <c r="G16" s="269">
        <f t="shared" si="0"/>
        <v>0</v>
      </c>
      <c r="H16" s="269">
        <f t="shared" si="1"/>
        <v>0</v>
      </c>
      <c r="I16" s="270" t="e">
        <f t="shared" si="2"/>
        <v>#DIV/0!</v>
      </c>
      <c r="J16" s="269" t="e">
        <f t="shared" si="3"/>
        <v>#DIV/0!</v>
      </c>
      <c r="K16" s="269" t="e">
        <f t="shared" si="4"/>
        <v>#DIV/0!</v>
      </c>
      <c r="L16" s="270" t="e">
        <f t="shared" si="5"/>
        <v>#DIV/0!</v>
      </c>
      <c r="M16" s="276" t="e">
        <f t="shared" si="6"/>
        <v>#DIV/0!</v>
      </c>
      <c r="N16" s="271" t="e">
        <f t="shared" si="7"/>
        <v>#DIV/0!</v>
      </c>
      <c r="O16" s="269" t="e">
        <f t="shared" si="8"/>
        <v>#DIV/0!</v>
      </c>
      <c r="P16" s="272">
        <f t="shared" ref="P16:P18" si="13">E34</f>
        <v>0</v>
      </c>
      <c r="Q16" s="269" t="e">
        <f t="shared" si="10"/>
        <v>#DIV/0!</v>
      </c>
      <c r="R16" s="273" t="e">
        <f t="shared" si="11"/>
        <v>#DIV/0!</v>
      </c>
      <c r="S16" s="274" t="e">
        <f t="shared" si="12"/>
        <v>#DIV/0!</v>
      </c>
      <c r="T16" s="253"/>
      <c r="U16" s="253"/>
      <c r="V16" s="253"/>
      <c r="W16" s="253"/>
      <c r="X16" s="253"/>
      <c r="Y16" s="253"/>
      <c r="Z16" s="253"/>
    </row>
    <row r="17" spans="1:26" ht="14.25" customHeight="1">
      <c r="A17" s="253"/>
      <c r="B17" s="266" t="s">
        <v>275</v>
      </c>
      <c r="C17" s="266"/>
      <c r="D17" s="267">
        <v>0</v>
      </c>
      <c r="E17" s="268">
        <v>0</v>
      </c>
      <c r="F17" s="268">
        <v>0</v>
      </c>
      <c r="G17" s="269">
        <f t="shared" si="0"/>
        <v>0</v>
      </c>
      <c r="H17" s="269">
        <f t="shared" si="1"/>
        <v>0</v>
      </c>
      <c r="I17" s="270" t="e">
        <f t="shared" si="2"/>
        <v>#DIV/0!</v>
      </c>
      <c r="J17" s="269" t="e">
        <f t="shared" si="3"/>
        <v>#DIV/0!</v>
      </c>
      <c r="K17" s="269" t="e">
        <f t="shared" si="4"/>
        <v>#DIV/0!</v>
      </c>
      <c r="L17" s="270" t="e">
        <f t="shared" si="5"/>
        <v>#DIV/0!</v>
      </c>
      <c r="M17" s="276" t="e">
        <f t="shared" si="6"/>
        <v>#DIV/0!</v>
      </c>
      <c r="N17" s="271" t="e">
        <f t="shared" si="7"/>
        <v>#DIV/0!</v>
      </c>
      <c r="O17" s="269" t="e">
        <f t="shared" si="8"/>
        <v>#DIV/0!</v>
      </c>
      <c r="P17" s="272">
        <f t="shared" si="13"/>
        <v>0</v>
      </c>
      <c r="Q17" s="269" t="e">
        <f t="shared" si="10"/>
        <v>#DIV/0!</v>
      </c>
      <c r="R17" s="273" t="e">
        <f t="shared" si="11"/>
        <v>#DIV/0!</v>
      </c>
      <c r="S17" s="274" t="e">
        <f t="shared" si="12"/>
        <v>#DIV/0!</v>
      </c>
      <c r="T17" s="253"/>
      <c r="U17" s="253"/>
      <c r="V17" s="253"/>
      <c r="W17" s="253"/>
      <c r="X17" s="253"/>
      <c r="Y17" s="253"/>
      <c r="Z17" s="253"/>
    </row>
    <row r="18" spans="1:26" ht="14.25" customHeight="1">
      <c r="A18" s="253"/>
      <c r="B18" s="266" t="s">
        <v>276</v>
      </c>
      <c r="C18" s="266"/>
      <c r="D18" s="267">
        <v>0</v>
      </c>
      <c r="E18" s="268">
        <v>0</v>
      </c>
      <c r="F18" s="268">
        <v>0</v>
      </c>
      <c r="G18" s="269">
        <f t="shared" si="0"/>
        <v>0</v>
      </c>
      <c r="H18" s="269">
        <f t="shared" si="1"/>
        <v>0</v>
      </c>
      <c r="I18" s="270" t="e">
        <f t="shared" si="2"/>
        <v>#DIV/0!</v>
      </c>
      <c r="J18" s="269" t="e">
        <f t="shared" si="3"/>
        <v>#DIV/0!</v>
      </c>
      <c r="K18" s="269" t="e">
        <f t="shared" si="4"/>
        <v>#DIV/0!</v>
      </c>
      <c r="L18" s="270" t="e">
        <f t="shared" si="5"/>
        <v>#DIV/0!</v>
      </c>
      <c r="M18" s="276" t="e">
        <f t="shared" si="6"/>
        <v>#DIV/0!</v>
      </c>
      <c r="N18" s="271" t="e">
        <f t="shared" si="7"/>
        <v>#DIV/0!</v>
      </c>
      <c r="O18" s="269" t="e">
        <f t="shared" si="8"/>
        <v>#DIV/0!</v>
      </c>
      <c r="P18" s="272">
        <f t="shared" si="13"/>
        <v>0</v>
      </c>
      <c r="Q18" s="269" t="e">
        <f t="shared" si="10"/>
        <v>#DIV/0!</v>
      </c>
      <c r="R18" s="273" t="e">
        <f t="shared" si="11"/>
        <v>#DIV/0!</v>
      </c>
      <c r="S18" s="274" t="e">
        <f t="shared" si="12"/>
        <v>#DIV/0!</v>
      </c>
      <c r="T18" s="253"/>
      <c r="U18" s="253"/>
      <c r="V18" s="253"/>
      <c r="W18" s="253"/>
      <c r="X18" s="253"/>
      <c r="Y18" s="253"/>
      <c r="Z18" s="253"/>
    </row>
    <row r="19" spans="1:26" ht="14.25" customHeight="1">
      <c r="A19" s="253"/>
      <c r="B19" s="266"/>
      <c r="C19" s="266"/>
      <c r="D19" s="267">
        <v>0</v>
      </c>
      <c r="E19" s="268">
        <v>0</v>
      </c>
      <c r="F19" s="268">
        <v>0</v>
      </c>
      <c r="G19" s="269">
        <f t="shared" si="0"/>
        <v>0</v>
      </c>
      <c r="H19" s="269">
        <f t="shared" si="1"/>
        <v>0</v>
      </c>
      <c r="I19" s="270" t="e">
        <f t="shared" si="2"/>
        <v>#DIV/0!</v>
      </c>
      <c r="J19" s="269" t="e">
        <f t="shared" si="3"/>
        <v>#DIV/0!</v>
      </c>
      <c r="K19" s="269" t="e">
        <f t="shared" si="4"/>
        <v>#DIV/0!</v>
      </c>
      <c r="L19" s="270" t="e">
        <f t="shared" si="5"/>
        <v>#DIV/0!</v>
      </c>
      <c r="M19" s="276" t="e">
        <f t="shared" si="6"/>
        <v>#DIV/0!</v>
      </c>
      <c r="N19" s="271" t="e">
        <f t="shared" si="7"/>
        <v>#DIV/0!</v>
      </c>
      <c r="O19" s="269" t="e">
        <f t="shared" si="8"/>
        <v>#DIV/0!</v>
      </c>
      <c r="P19" s="272">
        <v>0</v>
      </c>
      <c r="Q19" s="269" t="e">
        <f t="shared" si="10"/>
        <v>#DIV/0!</v>
      </c>
      <c r="R19" s="273" t="e">
        <f t="shared" si="11"/>
        <v>#DIV/0!</v>
      </c>
      <c r="S19" s="274" t="e">
        <f t="shared" si="12"/>
        <v>#DIV/0!</v>
      </c>
      <c r="T19" s="253"/>
      <c r="U19" s="253"/>
      <c r="V19" s="253"/>
      <c r="W19" s="253"/>
      <c r="X19" s="253"/>
      <c r="Y19" s="253"/>
      <c r="Z19" s="253"/>
    </row>
    <row r="20" spans="1:26" ht="14.25" customHeight="1">
      <c r="A20" s="253"/>
      <c r="B20" s="278" t="s">
        <v>143</v>
      </c>
      <c r="C20" s="278"/>
      <c r="D20" s="279">
        <f t="shared" ref="D20:I20" si="14">SUM(D5:D19)</f>
        <v>0</v>
      </c>
      <c r="E20" s="279">
        <f t="shared" si="14"/>
        <v>0</v>
      </c>
      <c r="F20" s="279">
        <f t="shared" si="14"/>
        <v>0</v>
      </c>
      <c r="G20" s="279">
        <f t="shared" si="14"/>
        <v>0</v>
      </c>
      <c r="H20" s="279">
        <f t="shared" si="14"/>
        <v>0</v>
      </c>
      <c r="I20" s="280" t="e">
        <f t="shared" si="14"/>
        <v>#DIV/0!</v>
      </c>
      <c r="J20" s="279" t="e">
        <f t="shared" ref="J20:L20" si="15">SUM(J5:J16)</f>
        <v>#DIV/0!</v>
      </c>
      <c r="K20" s="279" t="e">
        <f t="shared" si="15"/>
        <v>#DIV/0!</v>
      </c>
      <c r="L20" s="280" t="e">
        <f t="shared" si="15"/>
        <v>#DIV/0!</v>
      </c>
      <c r="M20" s="279" t="e">
        <f t="shared" ref="M20:S20" si="16">SUM(M5:M19)</f>
        <v>#DIV/0!</v>
      </c>
      <c r="N20" s="280" t="e">
        <f t="shared" si="16"/>
        <v>#DIV/0!</v>
      </c>
      <c r="O20" s="279" t="e">
        <f t="shared" si="16"/>
        <v>#DIV/0!</v>
      </c>
      <c r="P20" s="279">
        <f t="shared" si="16"/>
        <v>0</v>
      </c>
      <c r="Q20" s="279" t="e">
        <f t="shared" si="16"/>
        <v>#DIV/0!</v>
      </c>
      <c r="R20" s="280" t="e">
        <f t="shared" si="16"/>
        <v>#DIV/0!</v>
      </c>
      <c r="S20" s="280" t="e">
        <f t="shared" si="16"/>
        <v>#DIV/0!</v>
      </c>
      <c r="T20" s="253"/>
      <c r="U20" s="253"/>
      <c r="V20" s="253"/>
      <c r="W20" s="253"/>
      <c r="X20" s="253"/>
      <c r="Y20" s="253"/>
      <c r="Z20" s="253"/>
    </row>
    <row r="21" spans="1:26" ht="14.25" customHeight="1">
      <c r="A21" s="253"/>
      <c r="B21" s="253"/>
      <c r="C21" s="253"/>
      <c r="D21" s="253"/>
      <c r="E21" s="253"/>
      <c r="F21" s="281"/>
      <c r="G21" s="281"/>
      <c r="H21" s="281"/>
      <c r="I21" s="281"/>
      <c r="J21" s="281"/>
      <c r="K21" s="281"/>
      <c r="L21" s="253"/>
      <c r="M21" s="253"/>
      <c r="N21" s="253"/>
      <c r="O21" s="253"/>
      <c r="P21" s="253"/>
      <c r="Q21" s="253"/>
      <c r="R21" s="253"/>
      <c r="S21" s="253"/>
      <c r="T21" s="253"/>
      <c r="U21" s="253"/>
      <c r="V21" s="253"/>
      <c r="W21" s="253"/>
      <c r="X21" s="253"/>
      <c r="Y21" s="253"/>
      <c r="Z21" s="253"/>
    </row>
    <row r="22" spans="1:26" ht="14.25" customHeight="1">
      <c r="A22" s="253"/>
      <c r="B22" s="282" t="s">
        <v>277</v>
      </c>
      <c r="C22" s="283"/>
      <c r="D22" s="253"/>
      <c r="E22" s="253"/>
      <c r="F22" s="284"/>
      <c r="G22" s="253"/>
      <c r="H22" s="268">
        <v>4</v>
      </c>
      <c r="I22" s="285"/>
      <c r="J22" s="285"/>
      <c r="K22" s="285"/>
      <c r="L22" s="285"/>
      <c r="M22" s="285"/>
      <c r="N22" s="285"/>
      <c r="O22" s="253"/>
      <c r="P22" s="253"/>
      <c r="Q22" s="227" t="s">
        <v>189</v>
      </c>
      <c r="R22" s="228"/>
      <c r="S22" s="229"/>
      <c r="T22" s="253"/>
      <c r="U22" s="253"/>
      <c r="V22" s="253"/>
      <c r="W22" s="253"/>
      <c r="X22" s="253"/>
      <c r="Y22" s="253"/>
      <c r="Z22" s="253"/>
    </row>
    <row r="23" spans="1:26" ht="14.25" customHeight="1">
      <c r="A23" s="253"/>
      <c r="B23" s="282" t="s">
        <v>278</v>
      </c>
      <c r="C23" s="283"/>
      <c r="D23" s="253"/>
      <c r="E23" s="253"/>
      <c r="F23" s="253"/>
      <c r="G23" s="253"/>
      <c r="H23" s="285"/>
      <c r="I23" s="285"/>
      <c r="J23" s="269" t="e">
        <f>J24/H20</f>
        <v>#DIV/0!</v>
      </c>
      <c r="K23" s="269"/>
      <c r="L23" s="269"/>
      <c r="M23" s="276" t="e">
        <f>M24/K20</f>
        <v>#DIV/0!</v>
      </c>
      <c r="N23" s="276"/>
      <c r="O23" s="253"/>
      <c r="P23" s="286"/>
      <c r="Q23" s="230" t="s">
        <v>232</v>
      </c>
      <c r="R23" s="228" t="s">
        <v>233</v>
      </c>
      <c r="S23" s="229"/>
      <c r="T23" s="253"/>
      <c r="U23" s="253"/>
      <c r="V23" s="253"/>
      <c r="W23" s="253"/>
      <c r="X23" s="253"/>
      <c r="Y23" s="253"/>
      <c r="Z23" s="253"/>
    </row>
    <row r="24" spans="1:26" ht="14.25" customHeight="1">
      <c r="A24" s="253"/>
      <c r="B24" s="282" t="s">
        <v>279</v>
      </c>
      <c r="C24" s="283"/>
      <c r="D24" s="253"/>
      <c r="E24" s="253"/>
      <c r="F24" s="253"/>
      <c r="G24" s="253"/>
      <c r="H24" s="285"/>
      <c r="I24" s="285"/>
      <c r="J24" s="268">
        <v>5000</v>
      </c>
      <c r="K24" s="285"/>
      <c r="L24" s="285"/>
      <c r="M24" s="268">
        <v>2500000</v>
      </c>
      <c r="N24" s="287"/>
      <c r="O24" s="253"/>
      <c r="P24" s="288"/>
      <c r="Q24" s="230" t="s">
        <v>235</v>
      </c>
      <c r="R24" s="228" t="s">
        <v>236</v>
      </c>
      <c r="S24" s="229"/>
      <c r="T24" s="253"/>
      <c r="U24" s="253"/>
      <c r="V24" s="253"/>
      <c r="W24" s="253"/>
      <c r="X24" s="253"/>
      <c r="Y24" s="253"/>
      <c r="Z24" s="253"/>
    </row>
    <row r="25" spans="1:26" ht="14.25" customHeight="1">
      <c r="A25" s="253"/>
      <c r="B25" s="282" t="s">
        <v>280</v>
      </c>
      <c r="C25" s="283"/>
      <c r="D25" s="253"/>
      <c r="E25" s="253"/>
      <c r="F25" s="253"/>
      <c r="G25" s="253"/>
      <c r="H25" s="285"/>
      <c r="I25" s="285"/>
      <c r="J25" s="269" t="e">
        <f>J23*J20</f>
        <v>#DIV/0!</v>
      </c>
      <c r="K25" s="269"/>
      <c r="L25" s="269"/>
      <c r="M25" s="269">
        <f>M24+F20</f>
        <v>2500000</v>
      </c>
      <c r="N25" s="269"/>
      <c r="O25" s="253"/>
      <c r="P25" s="289"/>
      <c r="Q25" s="253"/>
      <c r="R25" s="253"/>
      <c r="S25" s="253"/>
      <c r="T25" s="253"/>
      <c r="U25" s="253"/>
      <c r="V25" s="253"/>
      <c r="W25" s="253"/>
      <c r="X25" s="253"/>
      <c r="Y25" s="253"/>
      <c r="Z25" s="253"/>
    </row>
    <row r="26" spans="1:26" ht="14.25" customHeight="1">
      <c r="A26" s="253"/>
      <c r="B26" s="253"/>
      <c r="C26" s="253"/>
      <c r="D26" s="253"/>
      <c r="E26" s="253"/>
      <c r="F26" s="253"/>
      <c r="G26" s="290"/>
      <c r="H26" s="291" t="s">
        <v>32</v>
      </c>
      <c r="I26" s="253"/>
      <c r="J26" s="253"/>
      <c r="K26" s="253"/>
      <c r="L26" s="253"/>
      <c r="M26" s="253"/>
      <c r="N26" s="253"/>
      <c r="O26" s="253"/>
      <c r="P26" s="253"/>
      <c r="Q26" s="253"/>
      <c r="R26" s="253"/>
      <c r="S26" s="253"/>
      <c r="T26" s="253"/>
      <c r="U26" s="253"/>
      <c r="V26" s="253"/>
      <c r="W26" s="253"/>
      <c r="X26" s="253"/>
      <c r="Y26" s="253"/>
      <c r="Z26" s="253"/>
    </row>
    <row r="27" spans="1:26" ht="14.25" customHeight="1">
      <c r="A27" s="253"/>
      <c r="B27" s="253" t="s">
        <v>318</v>
      </c>
      <c r="C27" s="253"/>
      <c r="D27" s="292">
        <v>3.5000000000000003E-2</v>
      </c>
      <c r="E27" s="293">
        <f t="shared" ref="E27:E28" si="17">D27*($E$20+$D$20)</f>
        <v>0</v>
      </c>
      <c r="F27" s="294" t="s">
        <v>281</v>
      </c>
      <c r="G27" s="290"/>
      <c r="H27" s="295" t="e">
        <f t="shared" ref="H27:H28" si="18">L14-D27</f>
        <v>#DIV/0!</v>
      </c>
      <c r="I27" s="253"/>
      <c r="J27" s="253"/>
      <c r="K27" s="253"/>
      <c r="L27" s="253"/>
      <c r="M27" s="253"/>
      <c r="N27" s="253"/>
      <c r="O27" s="253"/>
      <c r="P27" s="253"/>
      <c r="Q27" s="253"/>
      <c r="R27" s="253"/>
      <c r="S27" s="253"/>
      <c r="T27" s="253"/>
      <c r="U27" s="253"/>
      <c r="V27" s="253"/>
      <c r="W27" s="253"/>
      <c r="X27" s="253"/>
      <c r="Y27" s="253"/>
      <c r="Z27" s="253"/>
    </row>
    <row r="28" spans="1:26" ht="14.25" customHeight="1">
      <c r="A28" s="253"/>
      <c r="B28" s="253" t="s">
        <v>319</v>
      </c>
      <c r="C28" s="253"/>
      <c r="D28" s="296">
        <v>0</v>
      </c>
      <c r="E28" s="293">
        <f t="shared" si="17"/>
        <v>0</v>
      </c>
      <c r="F28" s="294" t="s">
        <v>282</v>
      </c>
      <c r="G28" s="290"/>
      <c r="H28" s="295" t="e">
        <f t="shared" si="18"/>
        <v>#DIV/0!</v>
      </c>
      <c r="I28" s="253"/>
      <c r="J28" s="253"/>
      <c r="K28" s="253"/>
      <c r="L28" s="253"/>
      <c r="M28" s="253"/>
      <c r="N28" s="253"/>
      <c r="O28" s="253"/>
      <c r="P28" s="253"/>
      <c r="Q28" s="253"/>
      <c r="R28" s="253"/>
      <c r="S28" s="253"/>
      <c r="T28" s="253"/>
      <c r="U28" s="253"/>
      <c r="V28" s="253"/>
      <c r="W28" s="253"/>
      <c r="X28" s="253"/>
      <c r="Y28" s="253"/>
      <c r="Z28" s="253"/>
    </row>
    <row r="29" spans="1:26" ht="14.25" customHeight="1">
      <c r="A29" s="253"/>
      <c r="B29" s="253"/>
      <c r="C29" s="253"/>
      <c r="D29" s="253"/>
      <c r="E29" s="253"/>
      <c r="F29" s="253"/>
      <c r="G29" s="290"/>
      <c r="H29" s="253"/>
      <c r="I29" s="253"/>
      <c r="J29" s="253"/>
      <c r="K29" s="253"/>
      <c r="L29" s="253"/>
      <c r="M29" s="253"/>
      <c r="N29" s="253"/>
      <c r="O29" s="253"/>
      <c r="P29" s="253"/>
      <c r="Q29" s="253"/>
      <c r="R29" s="253"/>
      <c r="S29" s="253"/>
      <c r="T29" s="253"/>
      <c r="U29" s="253"/>
      <c r="V29" s="253"/>
      <c r="W29" s="253"/>
      <c r="X29" s="253"/>
      <c r="Y29" s="253"/>
      <c r="Z29" s="253"/>
    </row>
    <row r="30" spans="1:26" ht="14.25" customHeight="1">
      <c r="A30" s="253"/>
      <c r="B30" s="297" t="s">
        <v>283</v>
      </c>
      <c r="C30" s="297"/>
      <c r="D30" s="298" t="s">
        <v>284</v>
      </c>
      <c r="E30" s="298" t="s">
        <v>285</v>
      </c>
      <c r="F30" s="253"/>
      <c r="G30" s="253"/>
      <c r="H30" s="253"/>
      <c r="I30" s="253"/>
      <c r="J30" s="253"/>
      <c r="K30" s="253"/>
      <c r="L30" s="253"/>
      <c r="M30" s="253"/>
      <c r="N30" s="253"/>
      <c r="O30" s="253"/>
      <c r="P30" s="253"/>
      <c r="Q30" s="253"/>
      <c r="R30" s="253"/>
      <c r="S30" s="253"/>
      <c r="T30" s="253"/>
      <c r="U30" s="253"/>
      <c r="V30" s="253"/>
      <c r="W30" s="253"/>
      <c r="X30" s="253"/>
      <c r="Y30" s="253"/>
      <c r="Z30" s="253"/>
    </row>
    <row r="31" spans="1:26" ht="14.25" customHeight="1">
      <c r="A31" s="253"/>
      <c r="B31" s="266" t="s">
        <v>286</v>
      </c>
      <c r="C31" s="266"/>
      <c r="D31" s="299">
        <v>0</v>
      </c>
      <c r="E31" s="300">
        <f t="shared" ref="E31:E36" si="19">IFERROR(D31/$D$37*$E$37,0)</f>
        <v>0</v>
      </c>
      <c r="F31" s="253"/>
      <c r="G31" s="253"/>
      <c r="H31" s="301"/>
      <c r="I31" s="253"/>
      <c r="J31" s="253"/>
      <c r="K31" s="253"/>
      <c r="L31" s="253"/>
      <c r="M31" s="253"/>
      <c r="N31" s="253"/>
      <c r="O31" s="253"/>
      <c r="P31" s="253"/>
      <c r="Q31" s="253"/>
      <c r="R31" s="253"/>
      <c r="S31" s="253"/>
      <c r="T31" s="253"/>
      <c r="U31" s="253"/>
      <c r="V31" s="253"/>
      <c r="W31" s="253"/>
      <c r="X31" s="253"/>
      <c r="Y31" s="253"/>
      <c r="Z31" s="253"/>
    </row>
    <row r="32" spans="1:26" ht="14.25" customHeight="1">
      <c r="A32" s="253"/>
      <c r="B32" s="266" t="s">
        <v>287</v>
      </c>
      <c r="C32" s="266"/>
      <c r="D32" s="299">
        <v>0</v>
      </c>
      <c r="E32" s="300">
        <f t="shared" si="19"/>
        <v>0</v>
      </c>
      <c r="F32" s="253"/>
      <c r="G32" s="253"/>
      <c r="H32" s="253"/>
      <c r="I32" s="253"/>
      <c r="J32" s="253"/>
      <c r="K32" s="253"/>
      <c r="L32" s="253"/>
      <c r="M32" s="253"/>
      <c r="N32" s="253"/>
      <c r="O32" s="253"/>
      <c r="P32" s="253"/>
      <c r="Q32" s="253"/>
      <c r="R32" s="253"/>
      <c r="S32" s="253"/>
      <c r="T32" s="253"/>
      <c r="U32" s="253"/>
      <c r="V32" s="253"/>
      <c r="W32" s="253"/>
      <c r="X32" s="253"/>
      <c r="Y32" s="253"/>
      <c r="Z32" s="253"/>
    </row>
    <row r="33" spans="1:26" ht="14.25" customHeight="1">
      <c r="A33" s="253"/>
      <c r="B33" s="266" t="s">
        <v>288</v>
      </c>
      <c r="C33" s="266"/>
      <c r="D33" s="299">
        <v>0</v>
      </c>
      <c r="E33" s="300">
        <f t="shared" si="19"/>
        <v>0</v>
      </c>
      <c r="F33" s="253"/>
      <c r="G33" s="253"/>
      <c r="H33" s="253"/>
      <c r="I33" s="253"/>
      <c r="J33" s="253"/>
      <c r="K33" s="253"/>
      <c r="L33" s="253"/>
      <c r="M33" s="253"/>
      <c r="N33" s="253"/>
      <c r="O33" s="253"/>
      <c r="P33" s="253"/>
      <c r="Q33" s="253"/>
      <c r="R33" s="253"/>
      <c r="S33" s="253"/>
      <c r="T33" s="253"/>
      <c r="U33" s="253"/>
      <c r="V33" s="253"/>
      <c r="W33" s="253"/>
      <c r="X33" s="253"/>
      <c r="Y33" s="253"/>
      <c r="Z33" s="253"/>
    </row>
    <row r="34" spans="1:26" ht="14.25" customHeight="1">
      <c r="A34" s="253"/>
      <c r="B34" s="266" t="s">
        <v>289</v>
      </c>
      <c r="C34" s="266"/>
      <c r="D34" s="299">
        <v>0</v>
      </c>
      <c r="E34" s="300">
        <f t="shared" si="19"/>
        <v>0</v>
      </c>
      <c r="F34" s="253"/>
      <c r="G34" s="253"/>
      <c r="H34" s="253"/>
      <c r="I34" s="253"/>
      <c r="J34" s="253"/>
      <c r="K34" s="253"/>
      <c r="L34" s="253"/>
      <c r="M34" s="253"/>
      <c r="N34" s="253"/>
      <c r="O34" s="253"/>
      <c r="P34" s="253"/>
      <c r="Q34" s="253"/>
      <c r="R34" s="253"/>
      <c r="S34" s="253"/>
      <c r="T34" s="253"/>
      <c r="U34" s="253"/>
      <c r="V34" s="253"/>
      <c r="W34" s="253"/>
      <c r="X34" s="253"/>
      <c r="Y34" s="253"/>
      <c r="Z34" s="253"/>
    </row>
    <row r="35" spans="1:26" ht="14.25" customHeight="1">
      <c r="A35" s="253"/>
      <c r="B35" s="266" t="s">
        <v>290</v>
      </c>
      <c r="C35" s="266"/>
      <c r="D35" s="299">
        <v>0</v>
      </c>
      <c r="E35" s="300">
        <f t="shared" si="19"/>
        <v>0</v>
      </c>
      <c r="F35" s="253"/>
      <c r="G35" s="253"/>
      <c r="H35" s="253"/>
      <c r="I35" s="253"/>
      <c r="J35" s="253"/>
      <c r="K35" s="253"/>
      <c r="L35" s="253"/>
      <c r="M35" s="253"/>
      <c r="N35" s="253"/>
      <c r="O35" s="253"/>
      <c r="P35" s="253"/>
      <c r="Q35" s="253"/>
      <c r="R35" s="253"/>
      <c r="S35" s="253"/>
      <c r="T35" s="253"/>
      <c r="U35" s="253"/>
      <c r="V35" s="253"/>
      <c r="W35" s="253"/>
      <c r="X35" s="253"/>
      <c r="Y35" s="253"/>
      <c r="Z35" s="253"/>
    </row>
    <row r="36" spans="1:26" ht="14.25" customHeight="1">
      <c r="A36" s="253"/>
      <c r="B36" s="302" t="s">
        <v>291</v>
      </c>
      <c r="C36" s="302"/>
      <c r="D36" s="303">
        <v>0</v>
      </c>
      <c r="E36" s="304">
        <f t="shared" si="19"/>
        <v>0</v>
      </c>
      <c r="F36" s="253"/>
      <c r="G36" s="253"/>
      <c r="H36" s="253"/>
      <c r="I36" s="253"/>
      <c r="J36" s="253"/>
      <c r="K36" s="253"/>
      <c r="L36" s="253"/>
      <c r="M36" s="253"/>
      <c r="N36" s="253"/>
      <c r="O36" s="253"/>
      <c r="P36" s="253"/>
      <c r="Q36" s="253"/>
      <c r="R36" s="253"/>
      <c r="S36" s="253"/>
      <c r="T36" s="253"/>
      <c r="U36" s="253"/>
      <c r="V36" s="253"/>
      <c r="W36" s="253"/>
      <c r="X36" s="253"/>
      <c r="Y36" s="253"/>
      <c r="Z36" s="253"/>
    </row>
    <row r="37" spans="1:26" ht="14.25" customHeight="1">
      <c r="A37" s="253"/>
      <c r="B37" s="305" t="s">
        <v>186</v>
      </c>
      <c r="C37" s="305"/>
      <c r="D37" s="280">
        <f>SUM(D31:D36)</f>
        <v>0</v>
      </c>
      <c r="E37" s="279" t="e">
        <f>O20*D37/(1-D37)</f>
        <v>#DIV/0!</v>
      </c>
      <c r="F37" s="253"/>
      <c r="G37" s="253"/>
      <c r="H37" s="253"/>
      <c r="I37" s="253"/>
      <c r="J37" s="253"/>
      <c r="K37" s="253"/>
      <c r="L37" s="306"/>
      <c r="M37" s="253"/>
      <c r="N37" s="253"/>
      <c r="O37" s="253"/>
      <c r="P37" s="253"/>
      <c r="Q37" s="253"/>
      <c r="R37" s="253"/>
      <c r="S37" s="253"/>
      <c r="T37" s="253"/>
      <c r="U37" s="253"/>
      <c r="V37" s="253"/>
      <c r="W37" s="253"/>
      <c r="X37" s="253"/>
      <c r="Y37" s="253"/>
      <c r="Z37" s="253"/>
    </row>
    <row r="38" spans="1:26" ht="14.25" customHeight="1">
      <c r="A38" s="253"/>
      <c r="B38" s="266"/>
      <c r="C38" s="266"/>
      <c r="D38" s="307"/>
      <c r="E38" s="253"/>
      <c r="F38" s="253"/>
      <c r="G38" s="253"/>
      <c r="H38" s="253"/>
      <c r="I38" s="253"/>
      <c r="J38" s="253"/>
      <c r="K38" s="253"/>
      <c r="L38" s="253"/>
      <c r="M38" s="253"/>
      <c r="N38" s="253"/>
      <c r="O38" s="253"/>
      <c r="P38" s="253"/>
      <c r="Q38" s="253"/>
      <c r="R38" s="253"/>
      <c r="S38" s="253"/>
      <c r="T38" s="253"/>
      <c r="U38" s="253"/>
      <c r="V38" s="253"/>
      <c r="W38" s="253"/>
      <c r="X38" s="253"/>
      <c r="Y38" s="253"/>
      <c r="Z38" s="253"/>
    </row>
    <row r="39" spans="1:26" ht="14.25" customHeight="1">
      <c r="A39" s="253"/>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row>
    <row r="40" spans="1:26" ht="14.25" customHeight="1">
      <c r="A40" s="253"/>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row>
    <row r="41" spans="1:26" ht="14.25" customHeight="1">
      <c r="A41" s="253"/>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row>
    <row r="42" spans="1:26" ht="14.25" customHeight="1">
      <c r="A42" s="253"/>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row>
    <row r="43" spans="1:26" ht="14.25" customHeight="1">
      <c r="A43" s="253"/>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row>
    <row r="44" spans="1:26" ht="14.25" customHeight="1">
      <c r="A44" s="253"/>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row>
    <row r="45" spans="1:26" ht="14.25" customHeight="1">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row>
    <row r="46" spans="1:26" ht="14.25" customHeight="1">
      <c r="A46" s="253"/>
      <c r="B46" s="253"/>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row>
    <row r="47" spans="1:26" ht="14.25" customHeight="1">
      <c r="A47" s="253"/>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row>
    <row r="48" spans="1:26" ht="14.25" customHeight="1">
      <c r="A48" s="253"/>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row>
    <row r="49" spans="1:26" ht="14.25" customHeight="1">
      <c r="A49" s="253"/>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row>
    <row r="50" spans="1:26" ht="14.25" customHeight="1">
      <c r="A50" s="253"/>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row>
    <row r="51" spans="1:26" ht="14.25" customHeight="1">
      <c r="A51" s="253"/>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row>
    <row r="52" spans="1:26" ht="14.25" customHeight="1">
      <c r="A52" s="253"/>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row>
    <row r="53" spans="1:26" ht="14.25" customHeight="1">
      <c r="A53" s="253"/>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row>
    <row r="54" spans="1:26" ht="14.25" customHeight="1">
      <c r="A54" s="253"/>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row>
    <row r="55" spans="1:26" ht="14.25" customHeight="1">
      <c r="A55" s="253"/>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row>
    <row r="56" spans="1:26" ht="14.25" customHeight="1">
      <c r="A56" s="253"/>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row>
    <row r="57" spans="1:26" ht="14.25" customHeight="1">
      <c r="A57" s="253"/>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row>
    <row r="58" spans="1:26" ht="14.25" customHeight="1">
      <c r="A58" s="253"/>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row>
    <row r="59" spans="1:26" ht="14.25" customHeight="1">
      <c r="A59" s="253"/>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row>
    <row r="60" spans="1:26" ht="14.25" customHeight="1">
      <c r="A60" s="253"/>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row>
    <row r="61" spans="1:26" ht="14.25" customHeight="1">
      <c r="A61" s="253"/>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row>
    <row r="62" spans="1:26" ht="14.25" customHeight="1">
      <c r="A62" s="253"/>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row>
    <row r="63" spans="1:26" ht="14.25" customHeight="1">
      <c r="A63" s="253"/>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row>
    <row r="64" spans="1:26" ht="14.25" customHeight="1">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row>
    <row r="65" spans="1:26" ht="14.25" customHeight="1">
      <c r="A65" s="253"/>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row>
    <row r="66" spans="1:26" ht="14.25" customHeight="1">
      <c r="A66" s="253"/>
      <c r="B66" s="253"/>
      <c r="C66" s="253"/>
      <c r="D66" s="253"/>
      <c r="E66" s="253"/>
      <c r="F66" s="253"/>
      <c r="G66" s="253"/>
      <c r="H66" s="253"/>
      <c r="I66" s="253"/>
      <c r="J66" s="253"/>
      <c r="K66" s="253"/>
      <c r="L66" s="253"/>
      <c r="M66" s="253"/>
      <c r="N66" s="253"/>
      <c r="O66" s="253"/>
      <c r="P66" s="253"/>
      <c r="Q66" s="253"/>
      <c r="R66" s="253"/>
      <c r="S66" s="253"/>
      <c r="T66" s="253"/>
      <c r="U66" s="253"/>
      <c r="V66" s="253"/>
      <c r="W66" s="253"/>
      <c r="X66" s="253"/>
      <c r="Y66" s="253"/>
      <c r="Z66" s="253"/>
    </row>
    <row r="67" spans="1:26" ht="14.25" customHeight="1">
      <c r="A67" s="253"/>
      <c r="B67" s="253"/>
      <c r="C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row>
    <row r="68" spans="1:26" ht="14.25" customHeight="1">
      <c r="A68" s="253"/>
      <c r="B68" s="253"/>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row>
    <row r="69" spans="1:26" ht="14.25" customHeight="1">
      <c r="A69" s="253"/>
      <c r="B69" s="253"/>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row>
    <row r="70" spans="1:26" ht="14.25" customHeight="1">
      <c r="A70" s="253"/>
      <c r="B70" s="253"/>
      <c r="C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row>
    <row r="71" spans="1:26" ht="14.25" customHeight="1">
      <c r="A71" s="253"/>
      <c r="B71" s="253"/>
      <c r="C71" s="253"/>
      <c r="D71" s="253"/>
      <c r="E71" s="253"/>
      <c r="F71" s="253"/>
      <c r="G71" s="253"/>
      <c r="H71" s="253"/>
      <c r="I71" s="253"/>
      <c r="J71" s="253"/>
      <c r="K71" s="253"/>
      <c r="L71" s="253"/>
      <c r="M71" s="253"/>
      <c r="N71" s="253"/>
      <c r="O71" s="253"/>
      <c r="P71" s="253"/>
      <c r="Q71" s="253"/>
      <c r="R71" s="253"/>
      <c r="S71" s="253"/>
      <c r="T71" s="253"/>
      <c r="U71" s="253"/>
      <c r="V71" s="253"/>
      <c r="W71" s="253"/>
      <c r="X71" s="253"/>
      <c r="Y71" s="253"/>
      <c r="Z71" s="253"/>
    </row>
    <row r="72" spans="1:26" ht="14.25" customHeight="1">
      <c r="A72" s="253"/>
      <c r="B72" s="253"/>
      <c r="C72" s="253"/>
      <c r="D72" s="253"/>
      <c r="E72" s="253"/>
      <c r="F72" s="253"/>
      <c r="G72" s="253"/>
      <c r="H72" s="253"/>
      <c r="I72" s="253"/>
      <c r="J72" s="253"/>
      <c r="K72" s="253"/>
      <c r="L72" s="253"/>
      <c r="M72" s="253"/>
      <c r="N72" s="253"/>
      <c r="O72" s="253"/>
      <c r="P72" s="253"/>
      <c r="Q72" s="253"/>
      <c r="R72" s="253"/>
      <c r="S72" s="253"/>
      <c r="T72" s="253"/>
      <c r="U72" s="253"/>
      <c r="V72" s="253"/>
      <c r="W72" s="253"/>
      <c r="X72" s="253"/>
      <c r="Y72" s="253"/>
      <c r="Z72" s="253"/>
    </row>
    <row r="73" spans="1:26" ht="14.25" customHeight="1">
      <c r="A73" s="253"/>
      <c r="B73" s="253"/>
      <c r="C73" s="253"/>
      <c r="D73" s="253"/>
      <c r="E73" s="253"/>
      <c r="F73" s="253"/>
      <c r="G73" s="253"/>
      <c r="H73" s="253"/>
      <c r="I73" s="253"/>
      <c r="J73" s="253"/>
      <c r="K73" s="253"/>
      <c r="L73" s="253"/>
      <c r="M73" s="253"/>
      <c r="N73" s="253"/>
      <c r="O73" s="253"/>
      <c r="P73" s="253"/>
      <c r="Q73" s="253"/>
      <c r="R73" s="253"/>
      <c r="S73" s="253"/>
      <c r="T73" s="253"/>
      <c r="U73" s="253"/>
      <c r="V73" s="253"/>
      <c r="W73" s="253"/>
      <c r="X73" s="253"/>
      <c r="Y73" s="253"/>
      <c r="Z73" s="253"/>
    </row>
    <row r="74" spans="1:26" ht="14.25" customHeight="1">
      <c r="A74" s="253"/>
      <c r="B74" s="253"/>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row>
    <row r="75" spans="1:26" ht="14.25" customHeight="1">
      <c r="A75" s="253"/>
      <c r="B75" s="253"/>
      <c r="C75" s="253"/>
      <c r="D75" s="253"/>
      <c r="E75" s="253"/>
      <c r="F75" s="253"/>
      <c r="G75" s="253"/>
      <c r="H75" s="253"/>
      <c r="I75" s="253"/>
      <c r="J75" s="253"/>
      <c r="K75" s="253"/>
      <c r="L75" s="253"/>
      <c r="M75" s="253"/>
      <c r="N75" s="253"/>
      <c r="O75" s="253"/>
      <c r="P75" s="253"/>
      <c r="Q75" s="253"/>
      <c r="R75" s="253"/>
      <c r="S75" s="253"/>
      <c r="T75" s="253"/>
      <c r="U75" s="253"/>
      <c r="V75" s="253"/>
      <c r="W75" s="253"/>
      <c r="X75" s="253"/>
      <c r="Y75" s="253"/>
      <c r="Z75" s="253"/>
    </row>
    <row r="76" spans="1:26" ht="14.25" customHeight="1">
      <c r="A76" s="253"/>
      <c r="B76" s="253"/>
      <c r="C76" s="253"/>
      <c r="D76" s="253"/>
      <c r="E76" s="253"/>
      <c r="F76" s="253"/>
      <c r="G76" s="253"/>
      <c r="H76" s="253"/>
      <c r="I76" s="253"/>
      <c r="J76" s="253"/>
      <c r="K76" s="253"/>
      <c r="L76" s="253"/>
      <c r="M76" s="253"/>
      <c r="N76" s="253"/>
      <c r="O76" s="253"/>
      <c r="P76" s="253"/>
      <c r="Q76" s="253"/>
      <c r="R76" s="253"/>
      <c r="S76" s="253"/>
      <c r="T76" s="253"/>
      <c r="U76" s="253"/>
      <c r="V76" s="253"/>
      <c r="W76" s="253"/>
      <c r="X76" s="253"/>
      <c r="Y76" s="253"/>
      <c r="Z76" s="253"/>
    </row>
    <row r="77" spans="1:26" ht="14.25" customHeight="1">
      <c r="A77" s="253"/>
      <c r="B77" s="253"/>
      <c r="C77" s="253"/>
      <c r="D77" s="253"/>
      <c r="E77" s="253"/>
      <c r="F77" s="253"/>
      <c r="G77" s="253"/>
      <c r="H77" s="253"/>
      <c r="I77" s="253"/>
      <c r="J77" s="253"/>
      <c r="K77" s="253"/>
      <c r="L77" s="253"/>
      <c r="M77" s="253"/>
      <c r="N77" s="253"/>
      <c r="O77" s="253"/>
      <c r="P77" s="253"/>
      <c r="Q77" s="253"/>
      <c r="R77" s="253"/>
      <c r="S77" s="253"/>
      <c r="T77" s="253"/>
      <c r="U77" s="253"/>
      <c r="V77" s="253"/>
      <c r="W77" s="253"/>
      <c r="X77" s="253"/>
      <c r="Y77" s="253"/>
      <c r="Z77" s="253"/>
    </row>
    <row r="78" spans="1:26" ht="14.25" customHeight="1">
      <c r="A78" s="253"/>
      <c r="B78" s="253"/>
      <c r="C78" s="253"/>
      <c r="D78" s="253"/>
      <c r="E78" s="253"/>
      <c r="F78" s="253"/>
      <c r="G78" s="253"/>
      <c r="H78" s="253"/>
      <c r="I78" s="253"/>
      <c r="J78" s="253"/>
      <c r="K78" s="253"/>
      <c r="L78" s="253"/>
      <c r="M78" s="253"/>
      <c r="N78" s="253"/>
      <c r="O78" s="253"/>
      <c r="P78" s="253"/>
      <c r="Q78" s="253"/>
      <c r="R78" s="253"/>
      <c r="S78" s="253"/>
      <c r="T78" s="253"/>
      <c r="U78" s="253"/>
      <c r="V78" s="253"/>
      <c r="W78" s="253"/>
      <c r="X78" s="253"/>
      <c r="Y78" s="253"/>
      <c r="Z78" s="253"/>
    </row>
    <row r="79" spans="1:26" ht="14.25" customHeight="1">
      <c r="A79" s="253"/>
      <c r="B79" s="253"/>
      <c r="C79" s="253"/>
      <c r="D79" s="253"/>
      <c r="E79" s="253"/>
      <c r="F79" s="253"/>
      <c r="G79" s="253"/>
      <c r="H79" s="253"/>
      <c r="I79" s="253"/>
      <c r="J79" s="253"/>
      <c r="K79" s="253"/>
      <c r="L79" s="253"/>
      <c r="M79" s="253"/>
      <c r="N79" s="253"/>
      <c r="O79" s="253"/>
      <c r="P79" s="253"/>
      <c r="Q79" s="253"/>
      <c r="R79" s="253"/>
      <c r="S79" s="253"/>
      <c r="T79" s="253"/>
      <c r="U79" s="253"/>
      <c r="V79" s="253"/>
      <c r="W79" s="253"/>
      <c r="X79" s="253"/>
      <c r="Y79" s="253"/>
      <c r="Z79" s="253"/>
    </row>
    <row r="80" spans="1:26" ht="14.25" customHeight="1">
      <c r="A80" s="253"/>
      <c r="B80" s="253"/>
      <c r="C80" s="253"/>
      <c r="D80" s="253"/>
      <c r="E80" s="253"/>
      <c r="F80" s="253"/>
      <c r="G80" s="253"/>
      <c r="H80" s="253"/>
      <c r="I80" s="253"/>
      <c r="J80" s="253"/>
      <c r="K80" s="253"/>
      <c r="L80" s="253"/>
      <c r="M80" s="253"/>
      <c r="N80" s="253"/>
      <c r="O80" s="253"/>
      <c r="P80" s="253"/>
      <c r="Q80" s="253"/>
      <c r="R80" s="253"/>
      <c r="S80" s="253"/>
      <c r="T80" s="253"/>
      <c r="U80" s="253"/>
      <c r="V80" s="253"/>
      <c r="W80" s="253"/>
      <c r="X80" s="253"/>
      <c r="Y80" s="253"/>
      <c r="Z80" s="253"/>
    </row>
    <row r="81" spans="1:26" ht="14.25" customHeight="1">
      <c r="A81" s="253"/>
      <c r="B81" s="253"/>
      <c r="C81" s="253"/>
      <c r="D81" s="253"/>
      <c r="E81" s="253"/>
      <c r="F81" s="253"/>
      <c r="G81" s="253"/>
      <c r="H81" s="253"/>
      <c r="I81" s="253"/>
      <c r="J81" s="253"/>
      <c r="K81" s="253"/>
      <c r="L81" s="253"/>
      <c r="M81" s="253"/>
      <c r="N81" s="253"/>
      <c r="O81" s="253"/>
      <c r="P81" s="253"/>
      <c r="Q81" s="253"/>
      <c r="R81" s="253"/>
      <c r="S81" s="253"/>
      <c r="T81" s="253"/>
      <c r="U81" s="253"/>
      <c r="V81" s="253"/>
      <c r="W81" s="253"/>
      <c r="X81" s="253"/>
      <c r="Y81" s="253"/>
      <c r="Z81" s="253"/>
    </row>
    <row r="82" spans="1:26" ht="14.25" customHeight="1">
      <c r="A82" s="253"/>
      <c r="B82" s="253"/>
      <c r="C82" s="253"/>
      <c r="D82" s="253"/>
      <c r="E82" s="253"/>
      <c r="F82" s="253"/>
      <c r="G82" s="253"/>
      <c r="H82" s="253"/>
      <c r="I82" s="253"/>
      <c r="J82" s="253"/>
      <c r="K82" s="253"/>
      <c r="L82" s="253"/>
      <c r="M82" s="253"/>
      <c r="N82" s="253"/>
      <c r="O82" s="253"/>
      <c r="P82" s="253"/>
      <c r="Q82" s="253"/>
      <c r="R82" s="253"/>
      <c r="S82" s="253"/>
      <c r="T82" s="253"/>
      <c r="U82" s="253"/>
      <c r="V82" s="253"/>
      <c r="W82" s="253"/>
      <c r="X82" s="253"/>
      <c r="Y82" s="253"/>
      <c r="Z82" s="253"/>
    </row>
    <row r="83" spans="1:26" ht="14.25" customHeight="1">
      <c r="A83" s="253"/>
      <c r="B83" s="253"/>
      <c r="C83" s="253"/>
      <c r="D83" s="253"/>
      <c r="E83" s="253"/>
      <c r="F83" s="253"/>
      <c r="G83" s="253"/>
      <c r="H83" s="253"/>
      <c r="I83" s="253"/>
      <c r="J83" s="253"/>
      <c r="K83" s="253"/>
      <c r="L83" s="253"/>
      <c r="M83" s="253"/>
      <c r="N83" s="253"/>
      <c r="O83" s="253"/>
      <c r="P83" s="253"/>
      <c r="Q83" s="253"/>
      <c r="R83" s="253"/>
      <c r="S83" s="253"/>
      <c r="T83" s="253"/>
      <c r="U83" s="253"/>
      <c r="V83" s="253"/>
      <c r="W83" s="253"/>
      <c r="X83" s="253"/>
      <c r="Y83" s="253"/>
      <c r="Z83" s="253"/>
    </row>
    <row r="84" spans="1:26" ht="14.25" customHeight="1">
      <c r="A84" s="253"/>
      <c r="B84" s="253"/>
      <c r="C84" s="253"/>
      <c r="D84" s="253"/>
      <c r="E84" s="253"/>
      <c r="F84" s="253"/>
      <c r="G84" s="253"/>
      <c r="H84" s="253"/>
      <c r="I84" s="253"/>
      <c r="J84" s="253"/>
      <c r="K84" s="253"/>
      <c r="L84" s="253"/>
      <c r="M84" s="253"/>
      <c r="N84" s="253"/>
      <c r="O84" s="253"/>
      <c r="P84" s="253"/>
      <c r="Q84" s="253"/>
      <c r="R84" s="253"/>
      <c r="S84" s="253"/>
      <c r="T84" s="253"/>
      <c r="U84" s="253"/>
      <c r="V84" s="253"/>
      <c r="W84" s="253"/>
      <c r="X84" s="253"/>
      <c r="Y84" s="253"/>
      <c r="Z84" s="253"/>
    </row>
    <row r="85" spans="1:26" ht="14.25" customHeight="1">
      <c r="A85" s="253"/>
      <c r="B85" s="281"/>
      <c r="C85" s="281"/>
      <c r="D85" s="281"/>
      <c r="E85" s="281"/>
      <c r="F85" s="253"/>
      <c r="G85" s="281"/>
      <c r="H85" s="281"/>
      <c r="I85" s="281"/>
      <c r="J85" s="281"/>
      <c r="K85" s="281"/>
      <c r="L85" s="253"/>
      <c r="M85" s="253"/>
      <c r="N85" s="253"/>
      <c r="O85" s="253"/>
      <c r="P85" s="253"/>
      <c r="Q85" s="253"/>
      <c r="R85" s="253"/>
      <c r="S85" s="253"/>
      <c r="T85" s="253"/>
      <c r="U85" s="253"/>
      <c r="V85" s="253"/>
      <c r="W85" s="253"/>
      <c r="X85" s="253"/>
      <c r="Y85" s="253"/>
      <c r="Z85" s="253"/>
    </row>
    <row r="86" spans="1:26" ht="14.25" customHeight="1">
      <c r="A86" s="253"/>
      <c r="B86" s="281"/>
      <c r="C86" s="281"/>
      <c r="D86" s="281"/>
      <c r="E86" s="281"/>
      <c r="F86" s="253"/>
      <c r="G86" s="281"/>
      <c r="H86" s="281"/>
      <c r="I86" s="281"/>
      <c r="J86" s="281"/>
      <c r="K86" s="281"/>
      <c r="L86" s="253"/>
      <c r="M86" s="253"/>
      <c r="N86" s="253"/>
      <c r="O86" s="253"/>
      <c r="P86" s="253"/>
      <c r="Q86" s="253"/>
      <c r="R86" s="253"/>
      <c r="S86" s="253"/>
      <c r="T86" s="253"/>
      <c r="U86" s="253"/>
      <c r="V86" s="253"/>
      <c r="W86" s="253"/>
      <c r="X86" s="253"/>
      <c r="Y86" s="253"/>
      <c r="Z86" s="253"/>
    </row>
    <row r="87" spans="1:26" ht="14.25" customHeight="1">
      <c r="A87" s="253"/>
      <c r="B87" s="281"/>
      <c r="C87" s="281"/>
      <c r="D87" s="281"/>
      <c r="E87" s="281"/>
      <c r="F87" s="253"/>
      <c r="G87" s="281"/>
      <c r="H87" s="281"/>
      <c r="I87" s="281"/>
      <c r="J87" s="281"/>
      <c r="K87" s="281"/>
      <c r="L87" s="253"/>
      <c r="M87" s="253"/>
      <c r="N87" s="253"/>
      <c r="O87" s="253"/>
      <c r="P87" s="253"/>
      <c r="Q87" s="253"/>
      <c r="R87" s="253"/>
      <c r="S87" s="253"/>
      <c r="T87" s="253"/>
      <c r="U87" s="253"/>
      <c r="V87" s="253"/>
      <c r="W87" s="253"/>
      <c r="X87" s="253"/>
      <c r="Y87" s="253"/>
      <c r="Z87" s="253"/>
    </row>
    <row r="88" spans="1:26" ht="14.25" customHeight="1">
      <c r="A88" s="253"/>
      <c r="B88" s="281"/>
      <c r="C88" s="281"/>
      <c r="D88" s="281"/>
      <c r="E88" s="281"/>
      <c r="F88" s="253"/>
      <c r="G88" s="281"/>
      <c r="H88" s="281"/>
      <c r="I88" s="281"/>
      <c r="J88" s="281"/>
      <c r="K88" s="281"/>
      <c r="L88" s="253"/>
      <c r="M88" s="253"/>
      <c r="N88" s="253"/>
      <c r="O88" s="253"/>
      <c r="P88" s="253"/>
      <c r="Q88" s="253"/>
      <c r="R88" s="253"/>
      <c r="S88" s="253"/>
      <c r="T88" s="253"/>
      <c r="U88" s="253"/>
      <c r="V88" s="253"/>
      <c r="W88" s="253"/>
      <c r="X88" s="253"/>
      <c r="Y88" s="253"/>
      <c r="Z88" s="253"/>
    </row>
    <row r="89" spans="1:26" ht="14.25" customHeight="1">
      <c r="A89" s="253"/>
      <c r="B89" s="281"/>
      <c r="C89" s="281"/>
      <c r="D89" s="281"/>
      <c r="E89" s="281"/>
      <c r="F89" s="253"/>
      <c r="G89" s="281"/>
      <c r="H89" s="281"/>
      <c r="I89" s="281"/>
      <c r="J89" s="281"/>
      <c r="K89" s="281"/>
      <c r="L89" s="253"/>
      <c r="M89" s="253"/>
      <c r="N89" s="253"/>
      <c r="O89" s="253"/>
      <c r="P89" s="253"/>
      <c r="Q89" s="253"/>
      <c r="R89" s="253"/>
      <c r="S89" s="253"/>
      <c r="T89" s="253"/>
      <c r="U89" s="253"/>
      <c r="V89" s="253"/>
      <c r="W89" s="253"/>
      <c r="X89" s="253"/>
      <c r="Y89" s="253"/>
      <c r="Z89" s="253"/>
    </row>
    <row r="90" spans="1:26" ht="14.25" customHeight="1">
      <c r="A90" s="253"/>
      <c r="B90" s="281"/>
      <c r="C90" s="281"/>
      <c r="D90" s="281"/>
      <c r="E90" s="281"/>
      <c r="F90" s="253"/>
      <c r="G90" s="281"/>
      <c r="H90" s="281"/>
      <c r="I90" s="281"/>
      <c r="J90" s="281"/>
      <c r="K90" s="281"/>
      <c r="L90" s="253"/>
      <c r="M90" s="253"/>
      <c r="N90" s="253"/>
      <c r="O90" s="253"/>
      <c r="P90" s="253"/>
      <c r="Q90" s="253"/>
      <c r="R90" s="253"/>
      <c r="S90" s="253"/>
      <c r="T90" s="253"/>
      <c r="U90" s="253"/>
      <c r="V90" s="253"/>
      <c r="W90" s="253"/>
      <c r="X90" s="253"/>
      <c r="Y90" s="253"/>
      <c r="Z90" s="253"/>
    </row>
    <row r="91" spans="1:26" ht="14.25" customHeight="1">
      <c r="A91" s="253"/>
      <c r="B91" s="281"/>
      <c r="C91" s="281"/>
      <c r="D91" s="281"/>
      <c r="E91" s="281"/>
      <c r="F91" s="253"/>
      <c r="G91" s="281"/>
      <c r="H91" s="281"/>
      <c r="I91" s="281"/>
      <c r="J91" s="281"/>
      <c r="K91" s="281"/>
      <c r="L91" s="253"/>
      <c r="M91" s="253"/>
      <c r="N91" s="253"/>
      <c r="O91" s="253"/>
      <c r="P91" s="253"/>
      <c r="Q91" s="253"/>
      <c r="R91" s="253"/>
      <c r="S91" s="253"/>
      <c r="T91" s="253"/>
      <c r="U91" s="253"/>
      <c r="V91" s="253"/>
      <c r="W91" s="253"/>
      <c r="X91" s="253"/>
      <c r="Y91" s="253"/>
      <c r="Z91" s="253"/>
    </row>
    <row r="92" spans="1:26" ht="14.25" customHeight="1">
      <c r="A92" s="253"/>
      <c r="B92" s="281"/>
      <c r="C92" s="281"/>
      <c r="D92" s="281"/>
      <c r="E92" s="281"/>
      <c r="F92" s="253"/>
      <c r="G92" s="281"/>
      <c r="H92" s="281"/>
      <c r="I92" s="281"/>
      <c r="J92" s="281"/>
      <c r="K92" s="281"/>
      <c r="L92" s="253"/>
      <c r="M92" s="253"/>
      <c r="N92" s="253"/>
      <c r="O92" s="253"/>
      <c r="P92" s="253"/>
      <c r="Q92" s="253"/>
      <c r="R92" s="253"/>
      <c r="S92" s="253"/>
      <c r="T92" s="253"/>
      <c r="U92" s="253"/>
      <c r="V92" s="253"/>
      <c r="W92" s="253"/>
      <c r="X92" s="253"/>
      <c r="Y92" s="253"/>
      <c r="Z92" s="253"/>
    </row>
    <row r="93" spans="1:26" ht="14.25" customHeight="1">
      <c r="A93" s="253"/>
      <c r="B93" s="281"/>
      <c r="C93" s="281"/>
      <c r="D93" s="281"/>
      <c r="E93" s="281"/>
      <c r="F93" s="253"/>
      <c r="G93" s="281"/>
      <c r="H93" s="281"/>
      <c r="I93" s="281"/>
      <c r="J93" s="281"/>
      <c r="K93" s="281"/>
      <c r="L93" s="253"/>
      <c r="M93" s="253"/>
      <c r="N93" s="253"/>
      <c r="O93" s="253"/>
      <c r="P93" s="253"/>
      <c r="Q93" s="253"/>
      <c r="R93" s="253"/>
      <c r="S93" s="253"/>
      <c r="T93" s="253"/>
      <c r="U93" s="253"/>
      <c r="V93" s="253"/>
      <c r="W93" s="253"/>
      <c r="X93" s="253"/>
      <c r="Y93" s="253"/>
      <c r="Z93" s="253"/>
    </row>
    <row r="94" spans="1:26" ht="14.25" customHeight="1">
      <c r="A94" s="253"/>
      <c r="B94" s="281"/>
      <c r="C94" s="281"/>
      <c r="D94" s="281"/>
      <c r="E94" s="281"/>
      <c r="F94" s="253"/>
      <c r="G94" s="281"/>
      <c r="H94" s="281"/>
      <c r="I94" s="281"/>
      <c r="J94" s="281"/>
      <c r="K94" s="281"/>
      <c r="L94" s="253"/>
      <c r="M94" s="253"/>
      <c r="N94" s="253"/>
      <c r="O94" s="253"/>
      <c r="P94" s="253"/>
      <c r="Q94" s="253"/>
      <c r="R94" s="253"/>
      <c r="S94" s="253"/>
      <c r="T94" s="253"/>
      <c r="U94" s="253"/>
      <c r="V94" s="253"/>
      <c r="W94" s="253"/>
      <c r="X94" s="253"/>
      <c r="Y94" s="253"/>
      <c r="Z94" s="253"/>
    </row>
    <row r="95" spans="1:26" ht="14.25" customHeight="1">
      <c r="A95" s="253"/>
      <c r="B95" s="281"/>
      <c r="C95" s="281"/>
      <c r="D95" s="281"/>
      <c r="E95" s="281"/>
      <c r="F95" s="253"/>
      <c r="G95" s="281"/>
      <c r="H95" s="281"/>
      <c r="I95" s="281"/>
      <c r="J95" s="281"/>
      <c r="K95" s="281"/>
      <c r="L95" s="253"/>
      <c r="M95" s="253"/>
      <c r="N95" s="253"/>
      <c r="O95" s="253"/>
      <c r="P95" s="253"/>
      <c r="Q95" s="253"/>
      <c r="R95" s="253"/>
      <c r="S95" s="253"/>
      <c r="T95" s="253"/>
      <c r="U95" s="253"/>
      <c r="V95" s="253"/>
      <c r="W95" s="253"/>
      <c r="X95" s="253"/>
      <c r="Y95" s="253"/>
      <c r="Z95" s="253"/>
    </row>
    <row r="96" spans="1:26" ht="14.25" customHeight="1">
      <c r="A96" s="253"/>
      <c r="B96" s="281"/>
      <c r="C96" s="281"/>
      <c r="D96" s="281"/>
      <c r="E96" s="281"/>
      <c r="F96" s="253"/>
      <c r="G96" s="281"/>
      <c r="H96" s="281"/>
      <c r="I96" s="281"/>
      <c r="J96" s="281"/>
      <c r="K96" s="281"/>
      <c r="L96" s="253"/>
      <c r="M96" s="253"/>
      <c r="N96" s="253"/>
      <c r="O96" s="253"/>
      <c r="P96" s="253"/>
      <c r="Q96" s="253"/>
      <c r="R96" s="253"/>
      <c r="S96" s="253"/>
      <c r="T96" s="253"/>
      <c r="U96" s="253"/>
      <c r="V96" s="253"/>
      <c r="W96" s="253"/>
      <c r="X96" s="253"/>
      <c r="Y96" s="253"/>
      <c r="Z96" s="253"/>
    </row>
    <row r="97" spans="1:26" ht="14.25" customHeight="1">
      <c r="A97" s="253"/>
      <c r="B97" s="281"/>
      <c r="C97" s="281"/>
      <c r="D97" s="281"/>
      <c r="E97" s="281"/>
      <c r="F97" s="253"/>
      <c r="G97" s="281"/>
      <c r="H97" s="281"/>
      <c r="I97" s="281"/>
      <c r="J97" s="281"/>
      <c r="K97" s="281"/>
      <c r="L97" s="253"/>
      <c r="M97" s="253"/>
      <c r="N97" s="253"/>
      <c r="O97" s="253"/>
      <c r="P97" s="253"/>
      <c r="Q97" s="253"/>
      <c r="R97" s="253"/>
      <c r="S97" s="253"/>
      <c r="T97" s="253"/>
      <c r="U97" s="253"/>
      <c r="V97" s="253"/>
      <c r="W97" s="253"/>
      <c r="X97" s="253"/>
      <c r="Y97" s="253"/>
      <c r="Z97" s="253"/>
    </row>
    <row r="98" spans="1:26" ht="14.25" customHeight="1">
      <c r="A98" s="253"/>
      <c r="B98" s="281"/>
      <c r="C98" s="281"/>
      <c r="D98" s="281"/>
      <c r="E98" s="281"/>
      <c r="F98" s="253"/>
      <c r="G98" s="281"/>
      <c r="H98" s="281"/>
      <c r="I98" s="281"/>
      <c r="J98" s="281"/>
      <c r="K98" s="281"/>
      <c r="L98" s="253"/>
      <c r="M98" s="253"/>
      <c r="N98" s="253"/>
      <c r="O98" s="253"/>
      <c r="P98" s="253"/>
      <c r="Q98" s="253"/>
      <c r="R98" s="253"/>
      <c r="S98" s="253"/>
      <c r="T98" s="253"/>
      <c r="U98" s="253"/>
      <c r="V98" s="253"/>
      <c r="W98" s="253"/>
      <c r="X98" s="253"/>
      <c r="Y98" s="253"/>
      <c r="Z98" s="253"/>
    </row>
    <row r="99" spans="1:26" ht="14.25" customHeight="1">
      <c r="A99" s="253"/>
      <c r="B99" s="281"/>
      <c r="C99" s="281"/>
      <c r="D99" s="281"/>
      <c r="E99" s="281"/>
      <c r="F99" s="253"/>
      <c r="G99" s="281"/>
      <c r="H99" s="281"/>
      <c r="I99" s="281"/>
      <c r="J99" s="281"/>
      <c r="K99" s="281"/>
      <c r="L99" s="253"/>
      <c r="M99" s="253"/>
      <c r="N99" s="253"/>
      <c r="O99" s="253"/>
      <c r="P99" s="253"/>
      <c r="Q99" s="253"/>
      <c r="R99" s="253"/>
      <c r="S99" s="253"/>
      <c r="T99" s="253"/>
      <c r="U99" s="253"/>
      <c r="V99" s="253"/>
      <c r="W99" s="253"/>
      <c r="X99" s="253"/>
      <c r="Y99" s="253"/>
      <c r="Z99" s="253"/>
    </row>
    <row r="100" spans="1:26" ht="14.25" customHeight="1">
      <c r="A100" s="253"/>
      <c r="B100" s="281"/>
      <c r="C100" s="281"/>
      <c r="D100" s="281"/>
      <c r="E100" s="281"/>
      <c r="F100" s="253"/>
      <c r="G100" s="281"/>
      <c r="H100" s="281"/>
      <c r="I100" s="281"/>
      <c r="J100" s="281"/>
      <c r="K100" s="281"/>
      <c r="L100" s="253"/>
      <c r="M100" s="253"/>
      <c r="N100" s="253"/>
      <c r="O100" s="253"/>
      <c r="P100" s="253"/>
      <c r="Q100" s="253"/>
      <c r="R100" s="253"/>
      <c r="S100" s="253"/>
      <c r="T100" s="253"/>
      <c r="U100" s="253"/>
      <c r="V100" s="253"/>
      <c r="W100" s="253"/>
      <c r="X100" s="253"/>
      <c r="Y100" s="253"/>
      <c r="Z100" s="253"/>
    </row>
    <row r="101" spans="1:26" ht="14.25" customHeight="1">
      <c r="A101" s="253"/>
      <c r="B101" s="281"/>
      <c r="C101" s="281"/>
      <c r="D101" s="281"/>
      <c r="E101" s="281"/>
      <c r="F101" s="253"/>
      <c r="G101" s="281"/>
      <c r="H101" s="281"/>
      <c r="I101" s="281"/>
      <c r="J101" s="281"/>
      <c r="K101" s="281"/>
      <c r="L101" s="253"/>
      <c r="M101" s="253"/>
      <c r="N101" s="253"/>
      <c r="O101" s="253"/>
      <c r="P101" s="253"/>
      <c r="Q101" s="253"/>
      <c r="R101" s="253"/>
      <c r="S101" s="253"/>
      <c r="T101" s="253"/>
      <c r="U101" s="253"/>
      <c r="V101" s="253"/>
      <c r="W101" s="253"/>
      <c r="X101" s="253"/>
      <c r="Y101" s="253"/>
      <c r="Z101" s="253"/>
    </row>
    <row r="102" spans="1:26" ht="14.25" customHeight="1">
      <c r="A102" s="253"/>
      <c r="B102" s="281"/>
      <c r="C102" s="281"/>
      <c r="D102" s="281"/>
      <c r="E102" s="281"/>
      <c r="F102" s="253"/>
      <c r="G102" s="281"/>
      <c r="H102" s="281"/>
      <c r="I102" s="281"/>
      <c r="J102" s="281"/>
      <c r="K102" s="281"/>
      <c r="L102" s="253"/>
      <c r="M102" s="253"/>
      <c r="N102" s="253"/>
      <c r="O102" s="253"/>
      <c r="P102" s="253"/>
      <c r="Q102" s="253"/>
      <c r="R102" s="253"/>
      <c r="S102" s="253"/>
      <c r="T102" s="253"/>
      <c r="U102" s="253"/>
      <c r="V102" s="253"/>
      <c r="W102" s="253"/>
      <c r="X102" s="253"/>
      <c r="Y102" s="253"/>
      <c r="Z102" s="253"/>
    </row>
    <row r="103" spans="1:26" ht="14.25" customHeight="1">
      <c r="A103" s="253"/>
      <c r="B103" s="281"/>
      <c r="C103" s="281"/>
      <c r="D103" s="281"/>
      <c r="E103" s="281"/>
      <c r="F103" s="253"/>
      <c r="G103" s="281"/>
      <c r="H103" s="281"/>
      <c r="I103" s="281"/>
      <c r="J103" s="281"/>
      <c r="K103" s="281"/>
      <c r="L103" s="253"/>
      <c r="M103" s="253"/>
      <c r="N103" s="253"/>
      <c r="O103" s="253"/>
      <c r="P103" s="253"/>
      <c r="Q103" s="253"/>
      <c r="R103" s="253"/>
      <c r="S103" s="253"/>
      <c r="T103" s="253"/>
      <c r="U103" s="253"/>
      <c r="V103" s="253"/>
      <c r="W103" s="253"/>
      <c r="X103" s="253"/>
      <c r="Y103" s="253"/>
      <c r="Z103" s="253"/>
    </row>
    <row r="104" spans="1:26" ht="14.25" customHeight="1">
      <c r="A104" s="253"/>
      <c r="B104" s="281"/>
      <c r="C104" s="281"/>
      <c r="D104" s="281"/>
      <c r="E104" s="281"/>
      <c r="F104" s="253"/>
      <c r="G104" s="281"/>
      <c r="H104" s="281"/>
      <c r="I104" s="281"/>
      <c r="J104" s="281"/>
      <c r="K104" s="281"/>
      <c r="L104" s="253"/>
      <c r="M104" s="253"/>
      <c r="N104" s="253"/>
      <c r="O104" s="253"/>
      <c r="P104" s="253"/>
      <c r="Q104" s="253"/>
      <c r="R104" s="253"/>
      <c r="S104" s="253"/>
      <c r="T104" s="253"/>
      <c r="U104" s="253"/>
      <c r="V104" s="253"/>
      <c r="W104" s="253"/>
      <c r="X104" s="253"/>
      <c r="Y104" s="253"/>
      <c r="Z104" s="253"/>
    </row>
    <row r="105" spans="1:26" ht="14.25" customHeight="1">
      <c r="A105" s="253"/>
      <c r="B105" s="281"/>
      <c r="C105" s="281"/>
      <c r="D105" s="281"/>
      <c r="E105" s="281"/>
      <c r="F105" s="253"/>
      <c r="G105" s="281"/>
      <c r="H105" s="281"/>
      <c r="I105" s="281"/>
      <c r="J105" s="281"/>
      <c r="K105" s="281"/>
      <c r="L105" s="253"/>
      <c r="M105" s="253"/>
      <c r="N105" s="253"/>
      <c r="O105" s="253"/>
      <c r="P105" s="253"/>
      <c r="Q105" s="253"/>
      <c r="R105" s="253"/>
      <c r="S105" s="253"/>
      <c r="T105" s="253"/>
      <c r="U105" s="253"/>
      <c r="V105" s="253"/>
      <c r="W105" s="253"/>
      <c r="X105" s="253"/>
      <c r="Y105" s="253"/>
      <c r="Z105" s="253"/>
    </row>
    <row r="106" spans="1:26" ht="14.25" customHeight="1">
      <c r="A106" s="253"/>
      <c r="B106" s="281"/>
      <c r="C106" s="281"/>
      <c r="D106" s="281"/>
      <c r="E106" s="281"/>
      <c r="F106" s="253"/>
      <c r="G106" s="281"/>
      <c r="H106" s="281"/>
      <c r="I106" s="281"/>
      <c r="J106" s="281"/>
      <c r="K106" s="281"/>
      <c r="L106" s="253"/>
      <c r="M106" s="253"/>
      <c r="N106" s="253"/>
      <c r="O106" s="253"/>
      <c r="P106" s="253"/>
      <c r="Q106" s="253"/>
      <c r="R106" s="253"/>
      <c r="S106" s="253"/>
      <c r="T106" s="253"/>
      <c r="U106" s="253"/>
      <c r="V106" s="253"/>
      <c r="W106" s="253"/>
      <c r="X106" s="253"/>
      <c r="Y106" s="253"/>
      <c r="Z106" s="253"/>
    </row>
    <row r="107" spans="1:26" ht="14.25" customHeight="1">
      <c r="A107" s="253"/>
      <c r="B107" s="281"/>
      <c r="C107" s="281"/>
      <c r="D107" s="281"/>
      <c r="E107" s="281"/>
      <c r="F107" s="253"/>
      <c r="G107" s="281"/>
      <c r="H107" s="281"/>
      <c r="I107" s="281"/>
      <c r="J107" s="281"/>
      <c r="K107" s="281"/>
      <c r="L107" s="253"/>
      <c r="M107" s="253"/>
      <c r="N107" s="253"/>
      <c r="O107" s="253"/>
      <c r="P107" s="253"/>
      <c r="Q107" s="253"/>
      <c r="R107" s="253"/>
      <c r="S107" s="253"/>
      <c r="T107" s="253"/>
      <c r="U107" s="253"/>
      <c r="V107" s="253"/>
      <c r="W107" s="253"/>
      <c r="X107" s="253"/>
      <c r="Y107" s="253"/>
      <c r="Z107" s="253"/>
    </row>
    <row r="108" spans="1:26" ht="14.25" customHeight="1">
      <c r="A108" s="253"/>
      <c r="B108" s="281"/>
      <c r="C108" s="281"/>
      <c r="D108" s="281"/>
      <c r="E108" s="281"/>
      <c r="F108" s="253"/>
      <c r="G108" s="281"/>
      <c r="H108" s="281"/>
      <c r="I108" s="281"/>
      <c r="J108" s="281"/>
      <c r="K108" s="281"/>
      <c r="L108" s="253"/>
      <c r="M108" s="253"/>
      <c r="N108" s="253"/>
      <c r="O108" s="253"/>
      <c r="P108" s="253"/>
      <c r="Q108" s="253"/>
      <c r="R108" s="253"/>
      <c r="S108" s="253"/>
      <c r="T108" s="253"/>
      <c r="U108" s="253"/>
      <c r="V108" s="253"/>
      <c r="W108" s="253"/>
      <c r="X108" s="253"/>
      <c r="Y108" s="253"/>
      <c r="Z108" s="253"/>
    </row>
    <row r="109" spans="1:26" ht="14.25" customHeight="1">
      <c r="A109" s="253"/>
      <c r="B109" s="281"/>
      <c r="C109" s="281"/>
      <c r="D109" s="281"/>
      <c r="E109" s="281"/>
      <c r="F109" s="253"/>
      <c r="G109" s="281"/>
      <c r="H109" s="281"/>
      <c r="I109" s="281"/>
      <c r="J109" s="281"/>
      <c r="K109" s="281"/>
      <c r="L109" s="253"/>
      <c r="M109" s="253"/>
      <c r="N109" s="253"/>
      <c r="O109" s="253"/>
      <c r="P109" s="253"/>
      <c r="Q109" s="253"/>
      <c r="R109" s="253"/>
      <c r="S109" s="253"/>
      <c r="T109" s="253"/>
      <c r="U109" s="253"/>
      <c r="V109" s="253"/>
      <c r="W109" s="253"/>
      <c r="X109" s="253"/>
      <c r="Y109" s="253"/>
      <c r="Z109" s="253"/>
    </row>
    <row r="110" spans="1:26" ht="14.25" customHeight="1">
      <c r="A110" s="253"/>
      <c r="B110" s="281"/>
      <c r="C110" s="281"/>
      <c r="D110" s="281"/>
      <c r="E110" s="281"/>
      <c r="F110" s="253"/>
      <c r="G110" s="281"/>
      <c r="H110" s="281"/>
      <c r="I110" s="281"/>
      <c r="J110" s="281"/>
      <c r="K110" s="281"/>
      <c r="L110" s="253"/>
      <c r="M110" s="253"/>
      <c r="N110" s="253"/>
      <c r="O110" s="253"/>
      <c r="P110" s="253"/>
      <c r="Q110" s="253"/>
      <c r="R110" s="253"/>
      <c r="S110" s="253"/>
      <c r="T110" s="253"/>
      <c r="U110" s="253"/>
      <c r="V110" s="253"/>
      <c r="W110" s="253"/>
      <c r="X110" s="253"/>
      <c r="Y110" s="253"/>
      <c r="Z110" s="253"/>
    </row>
    <row r="111" spans="1:26" ht="14.25" customHeight="1">
      <c r="A111" s="253"/>
      <c r="B111" s="281"/>
      <c r="C111" s="281"/>
      <c r="D111" s="281"/>
      <c r="E111" s="281"/>
      <c r="F111" s="253"/>
      <c r="G111" s="281"/>
      <c r="H111" s="281"/>
      <c r="I111" s="281"/>
      <c r="J111" s="281"/>
      <c r="K111" s="281"/>
      <c r="L111" s="253"/>
      <c r="M111" s="253"/>
      <c r="N111" s="253"/>
      <c r="O111" s="253"/>
      <c r="P111" s="253"/>
      <c r="Q111" s="253"/>
      <c r="R111" s="253"/>
      <c r="S111" s="253"/>
      <c r="T111" s="253"/>
      <c r="U111" s="253"/>
      <c r="V111" s="253"/>
      <c r="W111" s="253"/>
      <c r="X111" s="253"/>
      <c r="Y111" s="253"/>
      <c r="Z111" s="253"/>
    </row>
    <row r="112" spans="1:26" ht="14.25" customHeight="1">
      <c r="A112" s="253"/>
      <c r="B112" s="281"/>
      <c r="C112" s="281"/>
      <c r="D112" s="281"/>
      <c r="E112" s="281"/>
      <c r="F112" s="253"/>
      <c r="G112" s="281"/>
      <c r="H112" s="281"/>
      <c r="I112" s="281"/>
      <c r="J112" s="281"/>
      <c r="K112" s="281"/>
      <c r="L112" s="253"/>
      <c r="M112" s="253"/>
      <c r="N112" s="253"/>
      <c r="O112" s="253"/>
      <c r="P112" s="253"/>
      <c r="Q112" s="253"/>
      <c r="R112" s="253"/>
      <c r="S112" s="253"/>
      <c r="T112" s="253"/>
      <c r="U112" s="253"/>
      <c r="V112" s="253"/>
      <c r="W112" s="253"/>
      <c r="X112" s="253"/>
      <c r="Y112" s="253"/>
      <c r="Z112" s="253"/>
    </row>
    <row r="113" spans="1:26" ht="14.25" customHeight="1">
      <c r="A113" s="253"/>
      <c r="B113" s="281"/>
      <c r="C113" s="281"/>
      <c r="D113" s="281"/>
      <c r="E113" s="281"/>
      <c r="F113" s="253"/>
      <c r="G113" s="281"/>
      <c r="H113" s="281"/>
      <c r="I113" s="281"/>
      <c r="J113" s="281"/>
      <c r="K113" s="281"/>
      <c r="L113" s="253"/>
      <c r="M113" s="253"/>
      <c r="N113" s="253"/>
      <c r="O113" s="253"/>
      <c r="P113" s="253"/>
      <c r="Q113" s="253"/>
      <c r="R113" s="253"/>
      <c r="S113" s="253"/>
      <c r="T113" s="253"/>
      <c r="U113" s="253"/>
      <c r="V113" s="253"/>
      <c r="W113" s="253"/>
      <c r="X113" s="253"/>
      <c r="Y113" s="253"/>
      <c r="Z113" s="253"/>
    </row>
    <row r="114" spans="1:26" ht="14.25" customHeight="1">
      <c r="A114" s="253"/>
      <c r="B114" s="281"/>
      <c r="C114" s="281"/>
      <c r="D114" s="281"/>
      <c r="E114" s="281"/>
      <c r="F114" s="253"/>
      <c r="G114" s="281"/>
      <c r="H114" s="281"/>
      <c r="I114" s="281"/>
      <c r="J114" s="281"/>
      <c r="K114" s="281"/>
      <c r="L114" s="253"/>
      <c r="M114" s="253"/>
      <c r="N114" s="253"/>
      <c r="O114" s="253"/>
      <c r="P114" s="253"/>
      <c r="Q114" s="253"/>
      <c r="R114" s="253"/>
      <c r="S114" s="253"/>
      <c r="T114" s="253"/>
      <c r="U114" s="253"/>
      <c r="V114" s="253"/>
      <c r="W114" s="253"/>
      <c r="X114" s="253"/>
      <c r="Y114" s="253"/>
      <c r="Z114" s="253"/>
    </row>
    <row r="115" spans="1:26" ht="14.25" customHeight="1">
      <c r="A115" s="253"/>
      <c r="B115" s="308" t="s">
        <v>254</v>
      </c>
      <c r="C115" s="308"/>
      <c r="D115" s="308"/>
      <c r="E115" s="253"/>
      <c r="F115" s="253"/>
      <c r="G115" s="253"/>
      <c r="H115" s="253"/>
      <c r="I115" s="253"/>
      <c r="J115" s="253"/>
      <c r="K115" s="253"/>
      <c r="L115" s="253"/>
      <c r="M115" s="253"/>
      <c r="N115" s="253"/>
      <c r="O115" s="253"/>
      <c r="P115" s="253"/>
      <c r="Q115" s="253"/>
      <c r="R115" s="253"/>
      <c r="S115" s="253"/>
      <c r="T115" s="253"/>
      <c r="U115" s="253"/>
      <c r="V115" s="253"/>
      <c r="W115" s="253"/>
      <c r="X115" s="253"/>
      <c r="Y115" s="253"/>
      <c r="Z115" s="253"/>
    </row>
    <row r="116" spans="1:26" ht="14.25" customHeight="1">
      <c r="A116" s="253"/>
      <c r="B116" s="253"/>
      <c r="C116" s="253"/>
      <c r="D116" s="253"/>
      <c r="E116" s="253"/>
      <c r="F116" s="253"/>
      <c r="G116" s="301"/>
      <c r="H116" s="253"/>
      <c r="I116" s="253"/>
      <c r="J116" s="253"/>
      <c r="K116" s="253"/>
      <c r="L116" s="253"/>
      <c r="M116" s="253"/>
      <c r="N116" s="253"/>
      <c r="O116" s="253"/>
      <c r="P116" s="253"/>
      <c r="Q116" s="253"/>
      <c r="R116" s="253"/>
      <c r="S116" s="253"/>
      <c r="T116" s="253"/>
      <c r="U116" s="253"/>
      <c r="V116" s="253"/>
      <c r="W116" s="253"/>
      <c r="X116" s="253"/>
      <c r="Y116" s="253"/>
      <c r="Z116" s="253"/>
    </row>
    <row r="117" spans="1:26" ht="14.25" customHeight="1">
      <c r="A117" s="253"/>
      <c r="B117" s="253"/>
      <c r="C117" s="253"/>
      <c r="D117" s="253"/>
      <c r="E117" s="253"/>
      <c r="F117" s="253"/>
      <c r="G117" s="253"/>
      <c r="H117" s="253"/>
      <c r="I117" s="253"/>
      <c r="J117" s="253"/>
      <c r="K117" s="253"/>
      <c r="L117" s="253"/>
      <c r="M117" s="253"/>
      <c r="N117" s="253"/>
      <c r="O117" s="253"/>
      <c r="P117" s="253"/>
      <c r="Q117" s="253"/>
      <c r="R117" s="253"/>
      <c r="S117" s="253"/>
      <c r="T117" s="253"/>
      <c r="U117" s="253"/>
      <c r="V117" s="253"/>
      <c r="W117" s="253"/>
      <c r="X117" s="253"/>
      <c r="Y117" s="253"/>
      <c r="Z117" s="253"/>
    </row>
    <row r="118" spans="1:26" ht="14.25" customHeight="1">
      <c r="A118" s="253"/>
      <c r="B118" s="253"/>
      <c r="C118" s="253"/>
      <c r="D118" s="253"/>
      <c r="E118" s="253"/>
      <c r="F118" s="253"/>
      <c r="G118" s="253"/>
      <c r="H118" s="253"/>
      <c r="I118" s="253"/>
      <c r="J118" s="253"/>
      <c r="K118" s="253"/>
      <c r="L118" s="253"/>
      <c r="M118" s="253"/>
      <c r="N118" s="253"/>
      <c r="O118" s="253"/>
      <c r="P118" s="253"/>
      <c r="Q118" s="253"/>
      <c r="R118" s="253"/>
      <c r="S118" s="253"/>
      <c r="T118" s="253"/>
      <c r="U118" s="253"/>
      <c r="V118" s="253"/>
      <c r="W118" s="253"/>
      <c r="X118" s="253"/>
      <c r="Y118" s="253"/>
      <c r="Z118" s="253"/>
    </row>
    <row r="119" spans="1:26" ht="14.25" customHeight="1">
      <c r="A119" s="253"/>
      <c r="B119" s="253"/>
      <c r="C119" s="253"/>
      <c r="D119" s="253"/>
      <c r="E119" s="253"/>
      <c r="F119" s="253"/>
      <c r="G119" s="253"/>
      <c r="H119" s="253"/>
      <c r="I119" s="253"/>
      <c r="J119" s="253"/>
      <c r="K119" s="253"/>
      <c r="L119" s="253"/>
      <c r="M119" s="253"/>
      <c r="N119" s="253"/>
      <c r="O119" s="253"/>
      <c r="P119" s="253"/>
      <c r="Q119" s="253"/>
      <c r="R119" s="253"/>
      <c r="S119" s="253"/>
      <c r="T119" s="253"/>
      <c r="U119" s="253"/>
      <c r="V119" s="253"/>
      <c r="W119" s="253"/>
      <c r="X119" s="253"/>
      <c r="Y119" s="253"/>
      <c r="Z119" s="253"/>
    </row>
    <row r="120" spans="1:26" ht="14.25" customHeight="1">
      <c r="A120" s="253"/>
      <c r="B120" s="253"/>
      <c r="C120" s="253"/>
      <c r="D120" s="253"/>
      <c r="E120" s="253"/>
      <c r="F120" s="253"/>
      <c r="G120" s="253"/>
      <c r="H120" s="253"/>
      <c r="I120" s="253"/>
      <c r="J120" s="253"/>
      <c r="K120" s="253"/>
      <c r="L120" s="253"/>
      <c r="M120" s="253"/>
      <c r="N120" s="253"/>
      <c r="O120" s="253"/>
      <c r="P120" s="253"/>
      <c r="Q120" s="253"/>
      <c r="R120" s="253"/>
      <c r="S120" s="253"/>
      <c r="T120" s="253"/>
      <c r="U120" s="253"/>
      <c r="V120" s="253"/>
      <c r="W120" s="253"/>
      <c r="X120" s="253"/>
      <c r="Y120" s="253"/>
      <c r="Z120" s="253"/>
    </row>
    <row r="121" spans="1:26" ht="14.25" customHeight="1">
      <c r="A121" s="253"/>
      <c r="B121" s="253"/>
      <c r="C121" s="253"/>
      <c r="D121" s="253"/>
      <c r="E121" s="253"/>
      <c r="F121" s="253"/>
      <c r="G121" s="253"/>
      <c r="H121" s="253"/>
      <c r="I121" s="253"/>
      <c r="J121" s="253"/>
      <c r="K121" s="253"/>
      <c r="L121" s="253"/>
      <c r="M121" s="253"/>
      <c r="N121" s="253"/>
      <c r="O121" s="253"/>
      <c r="P121" s="253"/>
      <c r="Q121" s="253"/>
      <c r="R121" s="253"/>
      <c r="S121" s="253"/>
      <c r="T121" s="253"/>
      <c r="U121" s="253"/>
      <c r="V121" s="253"/>
      <c r="W121" s="253"/>
      <c r="X121" s="253"/>
      <c r="Y121" s="253"/>
      <c r="Z121" s="253"/>
    </row>
    <row r="122" spans="1:26" ht="14.25" customHeight="1">
      <c r="A122" s="253"/>
      <c r="B122" s="253"/>
      <c r="C122" s="253"/>
      <c r="D122" s="253"/>
      <c r="E122" s="253"/>
      <c r="F122" s="253"/>
      <c r="G122" s="253"/>
      <c r="H122" s="253"/>
      <c r="I122" s="253"/>
      <c r="J122" s="253"/>
      <c r="K122" s="253"/>
      <c r="L122" s="253"/>
      <c r="M122" s="253"/>
      <c r="N122" s="253"/>
      <c r="O122" s="253"/>
      <c r="P122" s="253"/>
      <c r="Q122" s="253"/>
      <c r="R122" s="253"/>
      <c r="S122" s="253"/>
      <c r="T122" s="253"/>
      <c r="U122" s="253"/>
      <c r="V122" s="253"/>
      <c r="W122" s="253"/>
      <c r="X122" s="253"/>
      <c r="Y122" s="253"/>
      <c r="Z122" s="253"/>
    </row>
    <row r="123" spans="1:26" ht="14.25" customHeight="1">
      <c r="A123" s="253"/>
      <c r="B123" s="253"/>
      <c r="C123" s="253"/>
      <c r="D123" s="253"/>
      <c r="E123" s="253"/>
      <c r="F123" s="253"/>
      <c r="G123" s="253"/>
      <c r="H123" s="253"/>
      <c r="I123" s="253"/>
      <c r="J123" s="253"/>
      <c r="K123" s="253"/>
      <c r="L123" s="253"/>
      <c r="M123" s="253"/>
      <c r="N123" s="253"/>
      <c r="O123" s="253"/>
      <c r="P123" s="253"/>
      <c r="Q123" s="253"/>
      <c r="R123" s="253"/>
      <c r="S123" s="253"/>
      <c r="T123" s="253"/>
      <c r="U123" s="253"/>
      <c r="V123" s="253"/>
      <c r="W123" s="253"/>
      <c r="X123" s="253"/>
      <c r="Y123" s="253"/>
      <c r="Z123" s="253"/>
    </row>
    <row r="124" spans="1:26" ht="14.25" customHeight="1">
      <c r="A124" s="253"/>
      <c r="B124" s="253"/>
      <c r="C124" s="253"/>
      <c r="D124" s="253"/>
      <c r="E124" s="253"/>
      <c r="F124" s="253"/>
      <c r="G124" s="253"/>
      <c r="H124" s="253"/>
      <c r="I124" s="253"/>
      <c r="J124" s="253"/>
      <c r="K124" s="253"/>
      <c r="L124" s="253"/>
      <c r="M124" s="253"/>
      <c r="N124" s="253"/>
      <c r="O124" s="253"/>
      <c r="P124" s="253"/>
      <c r="Q124" s="253"/>
      <c r="R124" s="253"/>
      <c r="S124" s="253"/>
      <c r="T124" s="253"/>
      <c r="U124" s="253"/>
      <c r="V124" s="253"/>
      <c r="W124" s="253"/>
      <c r="X124" s="253"/>
      <c r="Y124" s="253"/>
      <c r="Z124" s="253"/>
    </row>
    <row r="125" spans="1:26" ht="14.25" customHeight="1">
      <c r="A125" s="253"/>
      <c r="B125" s="253"/>
      <c r="C125" s="253"/>
      <c r="D125" s="253"/>
      <c r="E125" s="253"/>
      <c r="F125" s="253"/>
      <c r="G125" s="253"/>
      <c r="H125" s="253"/>
      <c r="I125" s="253"/>
      <c r="J125" s="253"/>
      <c r="K125" s="253"/>
      <c r="L125" s="253"/>
      <c r="M125" s="253"/>
      <c r="N125" s="253"/>
      <c r="O125" s="253"/>
      <c r="P125" s="253"/>
      <c r="Q125" s="253"/>
      <c r="R125" s="253"/>
      <c r="S125" s="253"/>
      <c r="T125" s="253"/>
      <c r="U125" s="253"/>
      <c r="V125" s="253"/>
      <c r="W125" s="253"/>
      <c r="X125" s="253"/>
      <c r="Y125" s="253"/>
      <c r="Z125" s="253"/>
    </row>
    <row r="126" spans="1:26" ht="14.25" customHeight="1">
      <c r="A126" s="253"/>
      <c r="B126" s="253"/>
      <c r="C126" s="253"/>
      <c r="D126" s="253"/>
      <c r="E126" s="253"/>
      <c r="F126" s="253"/>
      <c r="G126" s="253"/>
      <c r="H126" s="253"/>
      <c r="I126" s="253"/>
      <c r="J126" s="253"/>
      <c r="K126" s="253"/>
      <c r="L126" s="253"/>
      <c r="M126" s="253"/>
      <c r="N126" s="253"/>
      <c r="O126" s="253"/>
      <c r="P126" s="253"/>
      <c r="Q126" s="253"/>
      <c r="R126" s="253"/>
      <c r="S126" s="253"/>
      <c r="T126" s="253"/>
      <c r="U126" s="253"/>
      <c r="V126" s="253"/>
      <c r="W126" s="253"/>
      <c r="X126" s="253"/>
      <c r="Y126" s="253"/>
      <c r="Z126" s="253"/>
    </row>
    <row r="127" spans="1:26" ht="14.25" customHeight="1">
      <c r="A127" s="253"/>
      <c r="B127" s="253"/>
      <c r="C127" s="253"/>
      <c r="D127" s="253"/>
      <c r="E127" s="253"/>
      <c r="F127" s="253"/>
      <c r="G127" s="253"/>
      <c r="H127" s="253"/>
      <c r="I127" s="253"/>
      <c r="J127" s="253"/>
      <c r="K127" s="253"/>
      <c r="L127" s="253"/>
      <c r="M127" s="253"/>
      <c r="N127" s="253"/>
      <c r="O127" s="253"/>
      <c r="P127" s="253"/>
      <c r="Q127" s="253"/>
      <c r="R127" s="253"/>
      <c r="S127" s="253"/>
      <c r="T127" s="253"/>
      <c r="U127" s="253"/>
      <c r="V127" s="253"/>
      <c r="W127" s="253"/>
      <c r="X127" s="253"/>
      <c r="Y127" s="253"/>
      <c r="Z127" s="253"/>
    </row>
    <row r="128" spans="1:26" ht="14.25" customHeight="1">
      <c r="A128" s="253"/>
      <c r="B128" s="253"/>
      <c r="C128" s="253"/>
      <c r="D128" s="253"/>
      <c r="E128" s="253"/>
      <c r="F128" s="253"/>
      <c r="G128" s="253"/>
      <c r="H128" s="253"/>
      <c r="I128" s="253"/>
      <c r="J128" s="253"/>
      <c r="K128" s="253"/>
      <c r="L128" s="253"/>
      <c r="M128" s="253"/>
      <c r="N128" s="253"/>
      <c r="O128" s="253"/>
      <c r="P128" s="253"/>
      <c r="Q128" s="253"/>
      <c r="R128" s="253"/>
      <c r="S128" s="253"/>
      <c r="T128" s="253"/>
      <c r="U128" s="253"/>
      <c r="V128" s="253"/>
      <c r="W128" s="253"/>
      <c r="X128" s="253"/>
      <c r="Y128" s="253"/>
      <c r="Z128" s="253"/>
    </row>
    <row r="129" spans="1:26" ht="14.25" customHeight="1">
      <c r="A129" s="253"/>
      <c r="B129" s="253"/>
      <c r="C129" s="253"/>
      <c r="D129" s="253"/>
      <c r="E129" s="253"/>
      <c r="F129" s="253"/>
      <c r="G129" s="253"/>
      <c r="H129" s="253"/>
      <c r="I129" s="253"/>
      <c r="J129" s="253"/>
      <c r="K129" s="253"/>
      <c r="L129" s="253"/>
      <c r="M129" s="253"/>
      <c r="N129" s="253"/>
      <c r="O129" s="253"/>
      <c r="P129" s="253"/>
      <c r="Q129" s="253"/>
      <c r="R129" s="253"/>
      <c r="S129" s="253"/>
      <c r="T129" s="253"/>
      <c r="U129" s="253"/>
      <c r="V129" s="253"/>
      <c r="W129" s="253"/>
      <c r="X129" s="253"/>
      <c r="Y129" s="253"/>
      <c r="Z129" s="253"/>
    </row>
    <row r="130" spans="1:26" ht="14.25" customHeight="1">
      <c r="A130" s="253"/>
      <c r="B130" s="253"/>
      <c r="C130" s="253"/>
      <c r="D130" s="253"/>
      <c r="E130" s="253"/>
      <c r="F130" s="253"/>
      <c r="G130" s="253"/>
      <c r="H130" s="253"/>
      <c r="I130" s="253"/>
      <c r="J130" s="253"/>
      <c r="K130" s="253"/>
      <c r="L130" s="253"/>
      <c r="M130" s="253"/>
      <c r="N130" s="253"/>
      <c r="O130" s="253"/>
      <c r="P130" s="253"/>
      <c r="Q130" s="253"/>
      <c r="R130" s="253"/>
      <c r="S130" s="253"/>
      <c r="T130" s="253"/>
      <c r="U130" s="253"/>
      <c r="V130" s="253"/>
      <c r="W130" s="253"/>
      <c r="X130" s="253"/>
      <c r="Y130" s="253"/>
      <c r="Z130" s="253"/>
    </row>
    <row r="131" spans="1:26" ht="14.25" customHeight="1">
      <c r="A131" s="253"/>
      <c r="B131" s="253"/>
      <c r="C131" s="253"/>
      <c r="D131" s="253"/>
      <c r="E131" s="253"/>
      <c r="F131" s="253"/>
      <c r="G131" s="253"/>
      <c r="H131" s="253"/>
      <c r="I131" s="253"/>
      <c r="J131" s="253"/>
      <c r="K131" s="253"/>
      <c r="L131" s="253"/>
      <c r="M131" s="253"/>
      <c r="N131" s="253"/>
      <c r="O131" s="253"/>
      <c r="P131" s="253"/>
      <c r="Q131" s="253"/>
      <c r="R131" s="253"/>
      <c r="S131" s="253"/>
      <c r="T131" s="253"/>
      <c r="U131" s="253"/>
      <c r="V131" s="253"/>
      <c r="W131" s="253"/>
      <c r="X131" s="253"/>
      <c r="Y131" s="253"/>
      <c r="Z131" s="253"/>
    </row>
    <row r="132" spans="1:26" ht="14.25" customHeight="1">
      <c r="A132" s="253"/>
      <c r="B132" s="253"/>
      <c r="C132" s="253"/>
      <c r="D132" s="253"/>
      <c r="E132" s="253"/>
      <c r="F132" s="253"/>
      <c r="G132" s="253"/>
      <c r="H132" s="253"/>
      <c r="I132" s="253"/>
      <c r="J132" s="253"/>
      <c r="K132" s="253"/>
      <c r="L132" s="253"/>
      <c r="M132" s="253"/>
      <c r="N132" s="253"/>
      <c r="O132" s="253"/>
      <c r="P132" s="253"/>
      <c r="Q132" s="253"/>
      <c r="R132" s="253"/>
      <c r="S132" s="253"/>
      <c r="T132" s="253"/>
      <c r="U132" s="253"/>
      <c r="V132" s="253"/>
      <c r="W132" s="253"/>
      <c r="X132" s="253"/>
      <c r="Y132" s="253"/>
      <c r="Z132" s="253"/>
    </row>
    <row r="133" spans="1:26" ht="14.25" customHeight="1">
      <c r="A133" s="253"/>
      <c r="B133" s="253"/>
      <c r="C133" s="253"/>
      <c r="D133" s="253"/>
      <c r="E133" s="253"/>
      <c r="F133" s="253"/>
      <c r="G133" s="253"/>
      <c r="H133" s="253"/>
      <c r="I133" s="253"/>
      <c r="J133" s="253"/>
      <c r="K133" s="253"/>
      <c r="L133" s="253"/>
      <c r="M133" s="253"/>
      <c r="N133" s="253"/>
      <c r="O133" s="253"/>
      <c r="P133" s="253"/>
      <c r="Q133" s="253"/>
      <c r="R133" s="253"/>
      <c r="S133" s="253"/>
      <c r="T133" s="253"/>
      <c r="U133" s="253"/>
      <c r="V133" s="253"/>
      <c r="W133" s="253"/>
      <c r="X133" s="253"/>
      <c r="Y133" s="253"/>
      <c r="Z133" s="253"/>
    </row>
    <row r="134" spans="1:26" ht="14.25" customHeight="1">
      <c r="A134" s="253"/>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row>
    <row r="135" spans="1:26" ht="14.25" customHeight="1">
      <c r="A135" s="253"/>
      <c r="B135" s="253"/>
      <c r="C135" s="253"/>
      <c r="D135" s="253"/>
      <c r="E135" s="253"/>
      <c r="F135" s="253"/>
      <c r="G135" s="253"/>
      <c r="H135" s="253"/>
      <c r="I135" s="253"/>
      <c r="J135" s="253"/>
      <c r="K135" s="253"/>
      <c r="L135" s="253"/>
      <c r="M135" s="253"/>
      <c r="N135" s="253"/>
      <c r="O135" s="253"/>
      <c r="P135" s="253"/>
      <c r="Q135" s="253"/>
      <c r="R135" s="253"/>
      <c r="S135" s="253"/>
      <c r="T135" s="253"/>
      <c r="U135" s="253"/>
      <c r="V135" s="253"/>
      <c r="W135" s="253"/>
      <c r="X135" s="253"/>
      <c r="Y135" s="253"/>
      <c r="Z135" s="253"/>
    </row>
    <row r="136" spans="1:26" ht="14.25" customHeight="1">
      <c r="A136" s="253"/>
      <c r="B136" s="253"/>
      <c r="C136" s="253"/>
      <c r="D136" s="253"/>
      <c r="E136" s="253"/>
      <c r="F136" s="253"/>
      <c r="G136" s="253"/>
      <c r="H136" s="253"/>
      <c r="I136" s="253"/>
      <c r="J136" s="253"/>
      <c r="K136" s="253"/>
      <c r="L136" s="253"/>
      <c r="M136" s="253"/>
      <c r="N136" s="253"/>
      <c r="O136" s="253"/>
      <c r="P136" s="253"/>
      <c r="Q136" s="253"/>
      <c r="R136" s="253"/>
      <c r="S136" s="253"/>
      <c r="T136" s="253"/>
      <c r="U136" s="253"/>
      <c r="V136" s="253"/>
      <c r="W136" s="253"/>
      <c r="X136" s="253"/>
      <c r="Y136" s="253"/>
      <c r="Z136" s="253"/>
    </row>
    <row r="137" spans="1:26" ht="14.25" customHeight="1">
      <c r="A137" s="253"/>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row>
    <row r="138" spans="1:26" ht="14.25" customHeight="1">
      <c r="A138" s="253"/>
      <c r="B138" s="253"/>
      <c r="C138" s="253"/>
      <c r="D138" s="253"/>
      <c r="E138" s="253"/>
      <c r="F138" s="253"/>
      <c r="G138" s="253"/>
      <c r="H138" s="253"/>
      <c r="I138" s="253"/>
      <c r="J138" s="253"/>
      <c r="K138" s="253"/>
      <c r="L138" s="253"/>
      <c r="M138" s="253"/>
      <c r="N138" s="253"/>
      <c r="O138" s="253"/>
      <c r="P138" s="253"/>
      <c r="Q138" s="253"/>
      <c r="R138" s="253"/>
      <c r="S138" s="253"/>
      <c r="T138" s="253"/>
      <c r="U138" s="253"/>
      <c r="V138" s="253"/>
      <c r="W138" s="253"/>
      <c r="X138" s="253"/>
      <c r="Y138" s="253"/>
      <c r="Z138" s="253"/>
    </row>
    <row r="139" spans="1:26" ht="14.25" customHeight="1">
      <c r="A139" s="253"/>
      <c r="B139" s="253"/>
      <c r="C139" s="253"/>
      <c r="D139" s="253"/>
      <c r="E139" s="253"/>
      <c r="F139" s="253"/>
      <c r="G139" s="253"/>
      <c r="H139" s="253"/>
      <c r="I139" s="253"/>
      <c r="J139" s="253"/>
      <c r="K139" s="253"/>
      <c r="L139" s="253"/>
      <c r="M139" s="253"/>
      <c r="N139" s="253"/>
      <c r="O139" s="253"/>
      <c r="P139" s="253"/>
      <c r="Q139" s="253"/>
      <c r="R139" s="253"/>
      <c r="S139" s="253"/>
      <c r="T139" s="253"/>
      <c r="U139" s="253"/>
      <c r="V139" s="253"/>
      <c r="W139" s="253"/>
      <c r="X139" s="253"/>
      <c r="Y139" s="253"/>
      <c r="Z139" s="253"/>
    </row>
    <row r="140" spans="1:26" ht="14.25" customHeight="1">
      <c r="A140" s="253"/>
      <c r="B140" s="253"/>
      <c r="C140" s="253"/>
      <c r="D140" s="253"/>
      <c r="E140" s="253"/>
      <c r="F140" s="253"/>
      <c r="G140" s="253"/>
      <c r="H140" s="253"/>
      <c r="I140" s="253"/>
      <c r="J140" s="253"/>
      <c r="K140" s="253"/>
      <c r="L140" s="253"/>
      <c r="M140" s="253"/>
      <c r="N140" s="253"/>
      <c r="O140" s="253"/>
      <c r="P140" s="253"/>
      <c r="Q140" s="253"/>
      <c r="R140" s="253"/>
      <c r="S140" s="253"/>
      <c r="T140" s="253"/>
      <c r="U140" s="253"/>
      <c r="V140" s="253"/>
      <c r="W140" s="253"/>
      <c r="X140" s="253"/>
      <c r="Y140" s="253"/>
      <c r="Z140" s="253"/>
    </row>
    <row r="141" spans="1:26" ht="14.25" customHeight="1">
      <c r="A141" s="253"/>
      <c r="B141" s="253"/>
      <c r="C141" s="253"/>
      <c r="D141" s="253"/>
      <c r="E141" s="253"/>
      <c r="F141" s="253"/>
      <c r="G141" s="253"/>
      <c r="H141" s="253"/>
      <c r="I141" s="253"/>
      <c r="J141" s="253"/>
      <c r="K141" s="253"/>
      <c r="L141" s="253"/>
      <c r="M141" s="253"/>
      <c r="N141" s="253"/>
      <c r="O141" s="253"/>
      <c r="P141" s="253"/>
      <c r="Q141" s="253"/>
      <c r="R141" s="253"/>
      <c r="S141" s="253"/>
      <c r="T141" s="253"/>
      <c r="U141" s="253"/>
      <c r="V141" s="253"/>
      <c r="W141" s="253"/>
      <c r="X141" s="253"/>
      <c r="Y141" s="253"/>
      <c r="Z141" s="253"/>
    </row>
    <row r="142" spans="1:26" ht="14.25" customHeight="1">
      <c r="A142" s="253"/>
      <c r="B142" s="253"/>
      <c r="C142" s="253"/>
      <c r="D142" s="253"/>
      <c r="E142" s="253"/>
      <c r="F142" s="253"/>
      <c r="G142" s="253"/>
      <c r="H142" s="253"/>
      <c r="I142" s="253"/>
      <c r="J142" s="253"/>
      <c r="K142" s="253"/>
      <c r="L142" s="253"/>
      <c r="M142" s="253"/>
      <c r="N142" s="253"/>
      <c r="O142" s="253"/>
      <c r="P142" s="253"/>
      <c r="Q142" s="253"/>
      <c r="R142" s="253"/>
      <c r="S142" s="253"/>
      <c r="T142" s="253"/>
      <c r="U142" s="253"/>
      <c r="V142" s="253"/>
      <c r="W142" s="253"/>
      <c r="X142" s="253"/>
      <c r="Y142" s="253"/>
      <c r="Z142" s="253"/>
    </row>
    <row r="143" spans="1:26" ht="14.25" customHeight="1">
      <c r="A143" s="253"/>
      <c r="B143" s="253"/>
      <c r="C143" s="253"/>
      <c r="D143" s="253"/>
      <c r="E143" s="253"/>
      <c r="F143" s="253"/>
      <c r="G143" s="253"/>
      <c r="H143" s="253"/>
      <c r="I143" s="253"/>
      <c r="J143" s="253"/>
      <c r="K143" s="253"/>
      <c r="L143" s="253"/>
      <c r="M143" s="253"/>
      <c r="N143" s="253"/>
      <c r="O143" s="253"/>
      <c r="P143" s="253"/>
      <c r="Q143" s="253"/>
      <c r="R143" s="253"/>
      <c r="S143" s="253"/>
      <c r="T143" s="253"/>
      <c r="U143" s="253"/>
      <c r="V143" s="253"/>
      <c r="W143" s="253"/>
      <c r="X143" s="253"/>
      <c r="Y143" s="253"/>
      <c r="Z143" s="253"/>
    </row>
    <row r="144" spans="1:26" ht="14.25" customHeight="1">
      <c r="A144" s="253"/>
      <c r="B144" s="253"/>
      <c r="C144" s="253"/>
      <c r="D144" s="253"/>
      <c r="E144" s="253"/>
      <c r="F144" s="253"/>
      <c r="G144" s="253"/>
      <c r="H144" s="253"/>
      <c r="I144" s="253"/>
      <c r="J144" s="253"/>
      <c r="K144" s="253"/>
      <c r="L144" s="253"/>
      <c r="M144" s="253"/>
      <c r="N144" s="253"/>
      <c r="O144" s="253"/>
      <c r="P144" s="253"/>
      <c r="Q144" s="253"/>
      <c r="R144" s="253"/>
      <c r="S144" s="253"/>
      <c r="T144" s="253"/>
      <c r="U144" s="253"/>
      <c r="V144" s="253"/>
      <c r="W144" s="253"/>
      <c r="X144" s="253"/>
      <c r="Y144" s="253"/>
      <c r="Z144" s="253"/>
    </row>
    <row r="145" spans="1:26" ht="14.25" customHeight="1">
      <c r="A145" s="253"/>
      <c r="B145" s="253"/>
      <c r="C145" s="253"/>
      <c r="D145" s="253"/>
      <c r="E145" s="253"/>
      <c r="F145" s="253"/>
      <c r="G145" s="253"/>
      <c r="H145" s="253"/>
      <c r="I145" s="253"/>
      <c r="J145" s="253"/>
      <c r="K145" s="253"/>
      <c r="L145" s="253"/>
      <c r="M145" s="253"/>
      <c r="N145" s="253"/>
      <c r="O145" s="253"/>
      <c r="P145" s="253"/>
      <c r="Q145" s="253"/>
      <c r="R145" s="253"/>
      <c r="S145" s="253"/>
      <c r="T145" s="253"/>
      <c r="U145" s="253"/>
      <c r="V145" s="253"/>
      <c r="W145" s="253"/>
      <c r="X145" s="253"/>
      <c r="Y145" s="253"/>
      <c r="Z145" s="253"/>
    </row>
    <row r="146" spans="1:26" ht="14.25" customHeight="1">
      <c r="A146" s="253"/>
      <c r="B146" s="253"/>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row>
    <row r="147" spans="1:26" ht="14.25" customHeight="1">
      <c r="A147" s="253"/>
      <c r="B147" s="253"/>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row>
    <row r="148" spans="1:26" ht="14.25" customHeight="1">
      <c r="A148" s="253"/>
      <c r="B148" s="253"/>
      <c r="C148" s="253"/>
      <c r="D148" s="253"/>
      <c r="E148" s="253"/>
      <c r="F148" s="253"/>
      <c r="G148" s="253"/>
      <c r="H148" s="253"/>
      <c r="I148" s="253"/>
      <c r="J148" s="253"/>
      <c r="K148" s="253"/>
      <c r="L148" s="253"/>
      <c r="M148" s="253"/>
      <c r="N148" s="253"/>
      <c r="O148" s="253"/>
      <c r="P148" s="253"/>
      <c r="Q148" s="253"/>
      <c r="R148" s="253"/>
      <c r="S148" s="253"/>
      <c r="T148" s="253"/>
      <c r="U148" s="253"/>
      <c r="V148" s="253"/>
      <c r="W148" s="253"/>
      <c r="X148" s="253"/>
      <c r="Y148" s="253"/>
      <c r="Z148" s="253"/>
    </row>
    <row r="149" spans="1:26" ht="14.25" customHeight="1">
      <c r="A149" s="253"/>
      <c r="B149" s="253"/>
      <c r="C149" s="253"/>
      <c r="D149" s="253"/>
      <c r="E149" s="253"/>
      <c r="F149" s="253"/>
      <c r="G149" s="253"/>
      <c r="H149" s="253"/>
      <c r="I149" s="253"/>
      <c r="J149" s="253"/>
      <c r="K149" s="253"/>
      <c r="L149" s="253"/>
      <c r="M149" s="253"/>
      <c r="N149" s="253"/>
      <c r="O149" s="253"/>
      <c r="P149" s="253"/>
      <c r="Q149" s="253"/>
      <c r="R149" s="253"/>
      <c r="S149" s="253"/>
      <c r="T149" s="253"/>
      <c r="U149" s="253"/>
      <c r="V149" s="253"/>
      <c r="W149" s="253"/>
      <c r="X149" s="253"/>
      <c r="Y149" s="253"/>
      <c r="Z149" s="253"/>
    </row>
    <row r="150" spans="1:26" ht="14.25" customHeight="1">
      <c r="A150" s="253"/>
      <c r="B150" s="253"/>
      <c r="C150" s="253"/>
      <c r="D150" s="253"/>
      <c r="E150" s="253"/>
      <c r="F150" s="253"/>
      <c r="G150" s="253"/>
      <c r="H150" s="253"/>
      <c r="I150" s="253"/>
      <c r="J150" s="253"/>
      <c r="K150" s="253"/>
      <c r="L150" s="253"/>
      <c r="M150" s="253"/>
      <c r="N150" s="253"/>
      <c r="O150" s="253"/>
      <c r="P150" s="253"/>
      <c r="Q150" s="253"/>
      <c r="R150" s="253"/>
      <c r="S150" s="253"/>
      <c r="T150" s="253"/>
      <c r="U150" s="253"/>
      <c r="V150" s="253"/>
      <c r="W150" s="253"/>
      <c r="X150" s="253"/>
      <c r="Y150" s="253"/>
      <c r="Z150" s="253"/>
    </row>
    <row r="151" spans="1:26" ht="14.25" customHeight="1">
      <c r="A151" s="253"/>
      <c r="B151" s="253"/>
      <c r="C151" s="253"/>
      <c r="D151" s="253"/>
      <c r="E151" s="253"/>
      <c r="F151" s="253"/>
      <c r="G151" s="253"/>
      <c r="H151" s="253"/>
      <c r="I151" s="253"/>
      <c r="J151" s="253"/>
      <c r="K151" s="253"/>
      <c r="L151" s="253"/>
      <c r="M151" s="253"/>
      <c r="N151" s="253"/>
      <c r="O151" s="253"/>
      <c r="P151" s="253"/>
      <c r="Q151" s="253"/>
      <c r="R151" s="253"/>
      <c r="S151" s="253"/>
      <c r="T151" s="253"/>
      <c r="U151" s="253"/>
      <c r="V151" s="253"/>
      <c r="W151" s="253"/>
      <c r="X151" s="253"/>
      <c r="Y151" s="253"/>
      <c r="Z151" s="253"/>
    </row>
    <row r="152" spans="1:26" ht="14.25" customHeight="1">
      <c r="A152" s="253"/>
      <c r="B152" s="253"/>
      <c r="C152" s="253"/>
      <c r="D152" s="253"/>
      <c r="E152" s="253"/>
      <c r="F152" s="253"/>
      <c r="G152" s="253"/>
      <c r="H152" s="253"/>
      <c r="I152" s="253"/>
      <c r="J152" s="253"/>
      <c r="K152" s="253"/>
      <c r="L152" s="253"/>
      <c r="M152" s="253"/>
      <c r="N152" s="253"/>
      <c r="O152" s="253"/>
      <c r="P152" s="253"/>
      <c r="Q152" s="253"/>
      <c r="R152" s="253"/>
      <c r="S152" s="253"/>
      <c r="T152" s="253"/>
      <c r="U152" s="253"/>
      <c r="V152" s="253"/>
      <c r="W152" s="253"/>
      <c r="X152" s="253"/>
      <c r="Y152" s="253"/>
      <c r="Z152" s="253"/>
    </row>
    <row r="153" spans="1:26" ht="14.25" customHeight="1">
      <c r="A153" s="253"/>
      <c r="B153" s="253"/>
      <c r="C153" s="253"/>
      <c r="D153" s="253"/>
      <c r="E153" s="253"/>
      <c r="F153" s="253"/>
      <c r="G153" s="253"/>
      <c r="H153" s="253"/>
      <c r="I153" s="253"/>
      <c r="J153" s="253"/>
      <c r="K153" s="253"/>
      <c r="L153" s="253"/>
      <c r="M153" s="253"/>
      <c r="N153" s="253"/>
      <c r="O153" s="253"/>
      <c r="P153" s="253"/>
      <c r="Q153" s="253"/>
      <c r="R153" s="253"/>
      <c r="S153" s="253"/>
      <c r="T153" s="253"/>
      <c r="U153" s="253"/>
      <c r="V153" s="253"/>
      <c r="W153" s="253"/>
      <c r="X153" s="253"/>
      <c r="Y153" s="253"/>
      <c r="Z153" s="253"/>
    </row>
    <row r="154" spans="1:26" ht="14.25" customHeight="1">
      <c r="A154" s="253"/>
      <c r="B154" s="253"/>
      <c r="C154" s="253"/>
      <c r="D154" s="253"/>
      <c r="E154" s="253"/>
      <c r="F154" s="253"/>
      <c r="G154" s="253"/>
      <c r="H154" s="253"/>
      <c r="I154" s="253"/>
      <c r="J154" s="253"/>
      <c r="K154" s="253"/>
      <c r="L154" s="253"/>
      <c r="M154" s="253"/>
      <c r="N154" s="253"/>
      <c r="O154" s="253"/>
      <c r="P154" s="253"/>
      <c r="Q154" s="253"/>
      <c r="R154" s="253"/>
      <c r="S154" s="253"/>
      <c r="T154" s="253"/>
      <c r="U154" s="253"/>
      <c r="V154" s="253"/>
      <c r="W154" s="253"/>
      <c r="X154" s="253"/>
      <c r="Y154" s="253"/>
      <c r="Z154" s="253"/>
    </row>
    <row r="155" spans="1:26" ht="14.25" customHeight="1">
      <c r="A155" s="253"/>
      <c r="B155" s="253"/>
      <c r="C155" s="253"/>
      <c r="D155" s="253"/>
      <c r="E155" s="253"/>
      <c r="F155" s="253"/>
      <c r="G155" s="253"/>
      <c r="H155" s="253"/>
      <c r="I155" s="253"/>
      <c r="J155" s="253"/>
      <c r="K155" s="253"/>
      <c r="L155" s="253"/>
      <c r="M155" s="253"/>
      <c r="N155" s="253"/>
      <c r="O155" s="253"/>
      <c r="P155" s="253"/>
      <c r="Q155" s="253"/>
      <c r="R155" s="253"/>
      <c r="S155" s="253"/>
      <c r="T155" s="253"/>
      <c r="U155" s="253"/>
      <c r="V155" s="253"/>
      <c r="W155" s="253"/>
      <c r="X155" s="253"/>
      <c r="Y155" s="253"/>
      <c r="Z155" s="253"/>
    </row>
    <row r="156" spans="1:26" ht="14.25" customHeight="1">
      <c r="A156" s="253"/>
      <c r="B156" s="253"/>
      <c r="C156" s="253"/>
      <c r="D156" s="253"/>
      <c r="E156" s="253"/>
      <c r="F156" s="253"/>
      <c r="G156" s="253"/>
      <c r="H156" s="253"/>
      <c r="I156" s="253"/>
      <c r="J156" s="253"/>
      <c r="K156" s="253"/>
      <c r="L156" s="253"/>
      <c r="M156" s="253"/>
      <c r="N156" s="253"/>
      <c r="O156" s="253"/>
      <c r="P156" s="253"/>
      <c r="Q156" s="253"/>
      <c r="R156" s="253"/>
      <c r="S156" s="253"/>
      <c r="T156" s="253"/>
      <c r="U156" s="253"/>
      <c r="V156" s="253"/>
      <c r="W156" s="253"/>
      <c r="X156" s="253"/>
      <c r="Y156" s="253"/>
      <c r="Z156" s="253"/>
    </row>
    <row r="157" spans="1:26" ht="14.25" customHeight="1">
      <c r="A157" s="253"/>
      <c r="B157" s="253"/>
      <c r="C157" s="253"/>
      <c r="D157" s="253"/>
      <c r="E157" s="253"/>
      <c r="F157" s="253"/>
      <c r="G157" s="253"/>
      <c r="H157" s="253"/>
      <c r="I157" s="253"/>
      <c r="J157" s="253"/>
      <c r="K157" s="253"/>
      <c r="L157" s="253"/>
      <c r="M157" s="253"/>
      <c r="N157" s="253"/>
      <c r="O157" s="253"/>
      <c r="P157" s="253"/>
      <c r="Q157" s="253"/>
      <c r="R157" s="253"/>
      <c r="S157" s="253"/>
      <c r="T157" s="253"/>
      <c r="U157" s="253"/>
      <c r="V157" s="253"/>
      <c r="W157" s="253"/>
      <c r="X157" s="253"/>
      <c r="Y157" s="253"/>
      <c r="Z157" s="253"/>
    </row>
    <row r="158" spans="1:26" ht="14.25" customHeight="1">
      <c r="A158" s="253"/>
      <c r="B158" s="253"/>
      <c r="C158" s="253"/>
      <c r="D158" s="253"/>
      <c r="E158" s="253"/>
      <c r="F158" s="253"/>
      <c r="G158" s="253"/>
      <c r="H158" s="253"/>
      <c r="I158" s="253"/>
      <c r="J158" s="253"/>
      <c r="K158" s="253"/>
      <c r="L158" s="253"/>
      <c r="M158" s="253"/>
      <c r="N158" s="253"/>
      <c r="O158" s="253"/>
      <c r="P158" s="253"/>
      <c r="Q158" s="253"/>
      <c r="R158" s="253"/>
      <c r="S158" s="253"/>
      <c r="T158" s="253"/>
      <c r="U158" s="253"/>
      <c r="V158" s="253"/>
      <c r="W158" s="253"/>
      <c r="X158" s="253"/>
      <c r="Y158" s="253"/>
      <c r="Z158" s="253"/>
    </row>
    <row r="159" spans="1:26" ht="14.25" customHeight="1">
      <c r="A159" s="253"/>
      <c r="B159" s="253"/>
      <c r="C159" s="253"/>
      <c r="D159" s="253"/>
      <c r="E159" s="253"/>
      <c r="F159" s="253"/>
      <c r="G159" s="253"/>
      <c r="H159" s="253"/>
      <c r="I159" s="253"/>
      <c r="J159" s="253"/>
      <c r="K159" s="253"/>
      <c r="L159" s="253"/>
      <c r="M159" s="253"/>
      <c r="N159" s="253"/>
      <c r="O159" s="253"/>
      <c r="P159" s="253"/>
      <c r="Q159" s="253"/>
      <c r="R159" s="253"/>
      <c r="S159" s="253"/>
      <c r="T159" s="253"/>
      <c r="U159" s="253"/>
      <c r="V159" s="253"/>
      <c r="W159" s="253"/>
      <c r="X159" s="253"/>
      <c r="Y159" s="253"/>
      <c r="Z159" s="253"/>
    </row>
    <row r="160" spans="1:26" ht="14.25" customHeight="1">
      <c r="A160" s="253"/>
      <c r="B160" s="253"/>
      <c r="C160" s="253"/>
      <c r="D160" s="253"/>
      <c r="E160" s="253"/>
      <c r="F160" s="253"/>
      <c r="G160" s="253"/>
      <c r="H160" s="253"/>
      <c r="I160" s="253"/>
      <c r="J160" s="253"/>
      <c r="K160" s="253"/>
      <c r="L160" s="253"/>
      <c r="M160" s="253"/>
      <c r="N160" s="253"/>
      <c r="O160" s="253"/>
      <c r="P160" s="253"/>
      <c r="Q160" s="253"/>
      <c r="R160" s="253"/>
      <c r="S160" s="253"/>
      <c r="T160" s="253"/>
      <c r="U160" s="253"/>
      <c r="V160" s="253"/>
      <c r="W160" s="253"/>
      <c r="X160" s="253"/>
      <c r="Y160" s="253"/>
      <c r="Z160" s="253"/>
    </row>
    <row r="161" spans="1:26" ht="14.25" customHeight="1">
      <c r="A161" s="253"/>
      <c r="B161" s="253"/>
      <c r="C161" s="253"/>
      <c r="D161" s="253"/>
      <c r="E161" s="253"/>
      <c r="F161" s="253"/>
      <c r="G161" s="253"/>
      <c r="H161" s="253"/>
      <c r="I161" s="253"/>
      <c r="J161" s="253"/>
      <c r="K161" s="253"/>
      <c r="L161" s="253"/>
      <c r="M161" s="253"/>
      <c r="N161" s="253"/>
      <c r="O161" s="253"/>
      <c r="P161" s="253"/>
      <c r="Q161" s="253"/>
      <c r="R161" s="253"/>
      <c r="S161" s="253"/>
      <c r="T161" s="253"/>
      <c r="U161" s="253"/>
      <c r="V161" s="253"/>
      <c r="W161" s="253"/>
      <c r="X161" s="253"/>
      <c r="Y161" s="253"/>
      <c r="Z161" s="253"/>
    </row>
    <row r="162" spans="1:26" ht="14.25" customHeight="1">
      <c r="A162" s="253"/>
      <c r="B162" s="253"/>
      <c r="C162" s="253"/>
      <c r="D162" s="253"/>
      <c r="E162" s="253"/>
      <c r="F162" s="253"/>
      <c r="G162" s="253"/>
      <c r="H162" s="253"/>
      <c r="I162" s="253"/>
      <c r="J162" s="253"/>
      <c r="K162" s="253"/>
      <c r="L162" s="253"/>
      <c r="M162" s="253"/>
      <c r="N162" s="253"/>
      <c r="O162" s="253"/>
      <c r="P162" s="253"/>
      <c r="Q162" s="253"/>
      <c r="R162" s="253"/>
      <c r="S162" s="253"/>
      <c r="T162" s="253"/>
      <c r="U162" s="253"/>
      <c r="V162" s="253"/>
      <c r="W162" s="253"/>
      <c r="X162" s="253"/>
      <c r="Y162" s="253"/>
      <c r="Z162" s="253"/>
    </row>
    <row r="163" spans="1:26" ht="14.25" customHeight="1">
      <c r="A163" s="253"/>
      <c r="B163" s="253"/>
      <c r="C163" s="253"/>
      <c r="D163" s="253"/>
      <c r="E163" s="253"/>
      <c r="F163" s="253"/>
      <c r="G163" s="253"/>
      <c r="H163" s="253"/>
      <c r="I163" s="253"/>
      <c r="J163" s="253"/>
      <c r="K163" s="253"/>
      <c r="L163" s="253"/>
      <c r="M163" s="253"/>
      <c r="N163" s="253"/>
      <c r="O163" s="253"/>
      <c r="P163" s="253"/>
      <c r="Q163" s="253"/>
      <c r="R163" s="253"/>
      <c r="S163" s="253"/>
      <c r="T163" s="253"/>
      <c r="U163" s="253"/>
      <c r="V163" s="253"/>
      <c r="W163" s="253"/>
      <c r="X163" s="253"/>
      <c r="Y163" s="253"/>
      <c r="Z163" s="253"/>
    </row>
    <row r="164" spans="1:26" ht="14.25" customHeight="1">
      <c r="A164" s="253"/>
      <c r="B164" s="253"/>
      <c r="C164" s="253"/>
      <c r="D164" s="253"/>
      <c r="E164" s="253"/>
      <c r="F164" s="253"/>
      <c r="G164" s="253"/>
      <c r="H164" s="253"/>
      <c r="I164" s="253"/>
      <c r="J164" s="253"/>
      <c r="K164" s="253"/>
      <c r="L164" s="253"/>
      <c r="M164" s="253"/>
      <c r="N164" s="253"/>
      <c r="O164" s="253"/>
      <c r="P164" s="253"/>
      <c r="Q164" s="253"/>
      <c r="R164" s="253"/>
      <c r="S164" s="253"/>
      <c r="T164" s="253"/>
      <c r="U164" s="253"/>
      <c r="V164" s="253"/>
      <c r="W164" s="253"/>
      <c r="X164" s="253"/>
      <c r="Y164" s="253"/>
      <c r="Z164" s="253"/>
    </row>
    <row r="165" spans="1:26" ht="14.25" customHeight="1">
      <c r="A165" s="253"/>
      <c r="B165" s="253"/>
      <c r="C165" s="253"/>
      <c r="D165" s="253"/>
      <c r="E165" s="253"/>
      <c r="F165" s="253"/>
      <c r="G165" s="253"/>
      <c r="H165" s="253"/>
      <c r="I165" s="253"/>
      <c r="J165" s="253"/>
      <c r="K165" s="253"/>
      <c r="L165" s="253"/>
      <c r="M165" s="253"/>
      <c r="N165" s="253"/>
      <c r="O165" s="253"/>
      <c r="P165" s="253"/>
      <c r="Q165" s="253"/>
      <c r="R165" s="253"/>
      <c r="S165" s="253"/>
      <c r="T165" s="253"/>
      <c r="U165" s="253"/>
      <c r="V165" s="253"/>
      <c r="W165" s="253"/>
      <c r="X165" s="253"/>
      <c r="Y165" s="253"/>
      <c r="Z165" s="253"/>
    </row>
    <row r="166" spans="1:26" ht="14.25" customHeight="1">
      <c r="A166" s="253"/>
      <c r="B166" s="253"/>
      <c r="C166" s="253"/>
      <c r="D166" s="253"/>
      <c r="E166" s="253"/>
      <c r="F166" s="253"/>
      <c r="G166" s="253"/>
      <c r="H166" s="253"/>
      <c r="I166" s="253"/>
      <c r="J166" s="253"/>
      <c r="K166" s="253"/>
      <c r="L166" s="253"/>
      <c r="M166" s="253"/>
      <c r="N166" s="253"/>
      <c r="O166" s="253"/>
      <c r="P166" s="253"/>
      <c r="Q166" s="253"/>
      <c r="R166" s="253"/>
      <c r="S166" s="253"/>
      <c r="T166" s="253"/>
      <c r="U166" s="253"/>
      <c r="V166" s="253"/>
      <c r="W166" s="253"/>
      <c r="X166" s="253"/>
      <c r="Y166" s="253"/>
      <c r="Z166" s="253"/>
    </row>
    <row r="167" spans="1:26" ht="14.25" customHeight="1">
      <c r="A167" s="253"/>
      <c r="B167" s="253"/>
      <c r="C167" s="253"/>
      <c r="D167" s="253"/>
      <c r="E167" s="253"/>
      <c r="F167" s="253"/>
      <c r="G167" s="253"/>
      <c r="H167" s="253"/>
      <c r="I167" s="253"/>
      <c r="J167" s="253"/>
      <c r="K167" s="253"/>
      <c r="L167" s="253"/>
      <c r="M167" s="253"/>
      <c r="N167" s="253"/>
      <c r="O167" s="253"/>
      <c r="P167" s="253"/>
      <c r="Q167" s="253"/>
      <c r="R167" s="253"/>
      <c r="S167" s="253"/>
      <c r="T167" s="253"/>
      <c r="U167" s="253"/>
      <c r="V167" s="253"/>
      <c r="W167" s="253"/>
      <c r="X167" s="253"/>
      <c r="Y167" s="253"/>
      <c r="Z167" s="253"/>
    </row>
    <row r="168" spans="1:26" ht="14.25" customHeight="1">
      <c r="A168" s="253"/>
      <c r="B168" s="253"/>
      <c r="C168" s="253"/>
      <c r="D168" s="253"/>
      <c r="E168" s="253"/>
      <c r="F168" s="253"/>
      <c r="G168" s="253"/>
      <c r="H168" s="253"/>
      <c r="I168" s="253"/>
      <c r="J168" s="253"/>
      <c r="K168" s="253"/>
      <c r="L168" s="253"/>
      <c r="M168" s="253"/>
      <c r="N168" s="253"/>
      <c r="O168" s="253"/>
      <c r="P168" s="253"/>
      <c r="Q168" s="253"/>
      <c r="R168" s="253"/>
      <c r="S168" s="253"/>
      <c r="T168" s="253"/>
      <c r="U168" s="253"/>
      <c r="V168" s="253"/>
      <c r="W168" s="253"/>
      <c r="X168" s="253"/>
      <c r="Y168" s="253"/>
      <c r="Z168" s="253"/>
    </row>
    <row r="169" spans="1:26" ht="14.25" customHeight="1">
      <c r="A169" s="253"/>
      <c r="B169" s="253"/>
      <c r="C169" s="253"/>
      <c r="D169" s="253"/>
      <c r="E169" s="253"/>
      <c r="F169" s="253"/>
      <c r="G169" s="253"/>
      <c r="H169" s="253"/>
      <c r="I169" s="253"/>
      <c r="J169" s="253"/>
      <c r="K169" s="253"/>
      <c r="L169" s="253"/>
      <c r="M169" s="253"/>
      <c r="N169" s="253"/>
      <c r="O169" s="253"/>
      <c r="P169" s="253"/>
      <c r="Q169" s="253"/>
      <c r="R169" s="253"/>
      <c r="S169" s="253"/>
      <c r="T169" s="253"/>
      <c r="U169" s="253"/>
      <c r="V169" s="253"/>
      <c r="W169" s="253"/>
      <c r="X169" s="253"/>
      <c r="Y169" s="253"/>
      <c r="Z169" s="253"/>
    </row>
    <row r="170" spans="1:26" ht="14.25" customHeight="1">
      <c r="A170" s="253"/>
      <c r="B170" s="253"/>
      <c r="C170" s="253"/>
      <c r="D170" s="253"/>
      <c r="E170" s="253"/>
      <c r="F170" s="253"/>
      <c r="G170" s="253"/>
      <c r="H170" s="253"/>
      <c r="I170" s="253"/>
      <c r="J170" s="253"/>
      <c r="K170" s="253"/>
      <c r="L170" s="253"/>
      <c r="M170" s="253"/>
      <c r="N170" s="253"/>
      <c r="O170" s="253"/>
      <c r="P170" s="253"/>
      <c r="Q170" s="253"/>
      <c r="R170" s="253"/>
      <c r="S170" s="253"/>
      <c r="T170" s="253"/>
      <c r="U170" s="253"/>
      <c r="V170" s="253"/>
      <c r="W170" s="253"/>
      <c r="X170" s="253"/>
      <c r="Y170" s="253"/>
      <c r="Z170" s="253"/>
    </row>
    <row r="171" spans="1:26" ht="14.25" customHeight="1">
      <c r="A171" s="253"/>
      <c r="B171" s="253"/>
      <c r="C171" s="253"/>
      <c r="D171" s="253"/>
      <c r="E171" s="253"/>
      <c r="F171" s="253"/>
      <c r="G171" s="253"/>
      <c r="H171" s="253"/>
      <c r="I171" s="253"/>
      <c r="J171" s="253"/>
      <c r="K171" s="253"/>
      <c r="L171" s="253"/>
      <c r="M171" s="253"/>
      <c r="N171" s="253"/>
      <c r="O171" s="253"/>
      <c r="P171" s="253"/>
      <c r="Q171" s="253"/>
      <c r="R171" s="253"/>
      <c r="S171" s="253"/>
      <c r="T171" s="253"/>
      <c r="U171" s="253"/>
      <c r="V171" s="253"/>
      <c r="W171" s="253"/>
      <c r="X171" s="253"/>
      <c r="Y171" s="253"/>
      <c r="Z171" s="253"/>
    </row>
    <row r="172" spans="1:26" ht="14.25" customHeight="1">
      <c r="A172" s="253"/>
      <c r="B172" s="253"/>
      <c r="C172" s="253"/>
      <c r="D172" s="253"/>
      <c r="E172" s="253"/>
      <c r="F172" s="253"/>
      <c r="G172" s="253"/>
      <c r="H172" s="253"/>
      <c r="I172" s="253"/>
      <c r="J172" s="253"/>
      <c r="K172" s="253"/>
      <c r="L172" s="253"/>
      <c r="M172" s="253"/>
      <c r="N172" s="253"/>
      <c r="O172" s="253"/>
      <c r="P172" s="253"/>
      <c r="Q172" s="253"/>
      <c r="R172" s="253"/>
      <c r="S172" s="253"/>
      <c r="T172" s="253"/>
      <c r="U172" s="253"/>
      <c r="V172" s="253"/>
      <c r="W172" s="253"/>
      <c r="X172" s="253"/>
      <c r="Y172" s="253"/>
      <c r="Z172" s="253"/>
    </row>
    <row r="173" spans="1:26" ht="14.25" customHeight="1">
      <c r="A173" s="253"/>
      <c r="B173" s="253"/>
      <c r="C173" s="253"/>
      <c r="D173" s="253"/>
      <c r="E173" s="253"/>
      <c r="F173" s="253"/>
      <c r="G173" s="253"/>
      <c r="H173" s="253"/>
      <c r="I173" s="253"/>
      <c r="J173" s="253"/>
      <c r="K173" s="253"/>
      <c r="L173" s="253"/>
      <c r="M173" s="253"/>
      <c r="N173" s="253"/>
      <c r="O173" s="253"/>
      <c r="P173" s="253"/>
      <c r="Q173" s="253"/>
      <c r="R173" s="253"/>
      <c r="S173" s="253"/>
      <c r="T173" s="253"/>
      <c r="U173" s="253"/>
      <c r="V173" s="253"/>
      <c r="W173" s="253"/>
      <c r="X173" s="253"/>
      <c r="Y173" s="253"/>
      <c r="Z173" s="253"/>
    </row>
    <row r="174" spans="1:26" ht="14.25" customHeight="1">
      <c r="A174" s="253"/>
      <c r="B174" s="253"/>
      <c r="C174" s="253"/>
      <c r="D174" s="253"/>
      <c r="E174" s="253"/>
      <c r="F174" s="253"/>
      <c r="G174" s="253"/>
      <c r="H174" s="253"/>
      <c r="I174" s="253"/>
      <c r="J174" s="253"/>
      <c r="K174" s="253"/>
      <c r="L174" s="253"/>
      <c r="M174" s="253"/>
      <c r="N174" s="253"/>
      <c r="O174" s="253"/>
      <c r="P174" s="253"/>
      <c r="Q174" s="253"/>
      <c r="R174" s="253"/>
      <c r="S174" s="253"/>
      <c r="T174" s="253"/>
      <c r="U174" s="253"/>
      <c r="V174" s="253"/>
      <c r="W174" s="253"/>
      <c r="X174" s="253"/>
      <c r="Y174" s="253"/>
      <c r="Z174" s="253"/>
    </row>
    <row r="175" spans="1:26" ht="14.25" customHeight="1">
      <c r="A175" s="253"/>
      <c r="B175" s="253"/>
      <c r="C175" s="253"/>
      <c r="D175" s="253"/>
      <c r="E175" s="253"/>
      <c r="F175" s="253"/>
      <c r="G175" s="253"/>
      <c r="H175" s="253"/>
      <c r="I175" s="253"/>
      <c r="J175" s="253"/>
      <c r="K175" s="253"/>
      <c r="L175" s="253"/>
      <c r="M175" s="253"/>
      <c r="N175" s="253"/>
      <c r="O175" s="253"/>
      <c r="P175" s="253"/>
      <c r="Q175" s="253"/>
      <c r="R175" s="253"/>
      <c r="S175" s="253"/>
      <c r="T175" s="253"/>
      <c r="U175" s="253"/>
      <c r="V175" s="253"/>
      <c r="W175" s="253"/>
      <c r="X175" s="253"/>
      <c r="Y175" s="253"/>
      <c r="Z175" s="253"/>
    </row>
    <row r="176" spans="1:26" ht="14.25" customHeight="1">
      <c r="A176" s="253"/>
      <c r="B176" s="253"/>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row>
    <row r="177" spans="1:26" ht="14.25" customHeight="1">
      <c r="A177" s="253"/>
      <c r="B177" s="253"/>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row>
    <row r="178" spans="1:26" ht="14.25" customHeight="1">
      <c r="A178" s="253"/>
      <c r="B178" s="253"/>
      <c r="C178" s="253"/>
      <c r="D178" s="253"/>
      <c r="E178" s="253"/>
      <c r="F178" s="253"/>
      <c r="G178" s="253"/>
      <c r="H178" s="253"/>
      <c r="I178" s="253"/>
      <c r="J178" s="253"/>
      <c r="K178" s="253"/>
      <c r="L178" s="253"/>
      <c r="M178" s="253"/>
      <c r="N178" s="253"/>
      <c r="O178" s="253"/>
      <c r="P178" s="253"/>
      <c r="Q178" s="253"/>
      <c r="R178" s="253"/>
      <c r="S178" s="253"/>
      <c r="T178" s="253"/>
      <c r="U178" s="253"/>
      <c r="V178" s="253"/>
      <c r="W178" s="253"/>
      <c r="X178" s="253"/>
      <c r="Y178" s="253"/>
      <c r="Z178" s="253"/>
    </row>
    <row r="179" spans="1:26" ht="14.25" customHeight="1">
      <c r="A179" s="253"/>
      <c r="B179" s="253"/>
      <c r="C179" s="253"/>
      <c r="D179" s="253"/>
      <c r="E179" s="253"/>
      <c r="F179" s="253"/>
      <c r="G179" s="253"/>
      <c r="H179" s="253"/>
      <c r="I179" s="253"/>
      <c r="J179" s="253"/>
      <c r="K179" s="253"/>
      <c r="L179" s="253"/>
      <c r="M179" s="253"/>
      <c r="N179" s="253"/>
      <c r="O179" s="253"/>
      <c r="P179" s="253"/>
      <c r="Q179" s="253"/>
      <c r="R179" s="253"/>
      <c r="S179" s="253"/>
      <c r="T179" s="253"/>
      <c r="U179" s="253"/>
      <c r="V179" s="253"/>
      <c r="W179" s="253"/>
      <c r="X179" s="253"/>
      <c r="Y179" s="253"/>
      <c r="Z179" s="253"/>
    </row>
    <row r="180" spans="1:26" ht="14.25" customHeight="1">
      <c r="A180" s="253"/>
      <c r="B180" s="253"/>
      <c r="C180" s="253"/>
      <c r="D180" s="253"/>
      <c r="E180" s="253"/>
      <c r="F180" s="253"/>
      <c r="G180" s="253"/>
      <c r="H180" s="253"/>
      <c r="I180" s="253"/>
      <c r="J180" s="253"/>
      <c r="K180" s="253"/>
      <c r="L180" s="253"/>
      <c r="M180" s="253"/>
      <c r="N180" s="253"/>
      <c r="O180" s="253"/>
      <c r="P180" s="253"/>
      <c r="Q180" s="253"/>
      <c r="R180" s="253"/>
      <c r="S180" s="253"/>
      <c r="T180" s="253"/>
      <c r="U180" s="253"/>
      <c r="V180" s="253"/>
      <c r="W180" s="253"/>
      <c r="X180" s="253"/>
      <c r="Y180" s="253"/>
      <c r="Z180" s="253"/>
    </row>
    <row r="181" spans="1:26" ht="14.25" customHeight="1">
      <c r="A181" s="253"/>
      <c r="B181" s="253"/>
      <c r="C181" s="253"/>
      <c r="D181" s="253"/>
      <c r="E181" s="253"/>
      <c r="F181" s="253"/>
      <c r="G181" s="253"/>
      <c r="H181" s="253"/>
      <c r="I181" s="253"/>
      <c r="J181" s="253"/>
      <c r="K181" s="253"/>
      <c r="L181" s="253"/>
      <c r="M181" s="253"/>
      <c r="N181" s="253"/>
      <c r="O181" s="253"/>
      <c r="P181" s="253"/>
      <c r="Q181" s="253"/>
      <c r="R181" s="253"/>
      <c r="S181" s="253"/>
      <c r="T181" s="253"/>
      <c r="U181" s="253"/>
      <c r="V181" s="253"/>
      <c r="W181" s="253"/>
      <c r="X181" s="253"/>
      <c r="Y181" s="253"/>
      <c r="Z181" s="253"/>
    </row>
    <row r="182" spans="1:26" ht="14.25" customHeight="1">
      <c r="A182" s="253"/>
      <c r="B182" s="253"/>
      <c r="C182" s="253"/>
      <c r="D182" s="253"/>
      <c r="E182" s="253"/>
      <c r="F182" s="253"/>
      <c r="G182" s="253"/>
      <c r="H182" s="253"/>
      <c r="I182" s="253"/>
      <c r="J182" s="253"/>
      <c r="K182" s="253"/>
      <c r="L182" s="253"/>
      <c r="M182" s="253"/>
      <c r="N182" s="253"/>
      <c r="O182" s="253"/>
      <c r="P182" s="253"/>
      <c r="Q182" s="253"/>
      <c r="R182" s="253"/>
      <c r="S182" s="253"/>
      <c r="T182" s="253"/>
      <c r="U182" s="253"/>
      <c r="V182" s="253"/>
      <c r="W182" s="253"/>
      <c r="X182" s="253"/>
      <c r="Y182" s="253"/>
      <c r="Z182" s="253"/>
    </row>
    <row r="183" spans="1:26" ht="14.25" customHeight="1">
      <c r="A183" s="253"/>
      <c r="B183" s="253"/>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row>
    <row r="184" spans="1:26" ht="14.25" customHeight="1">
      <c r="A184" s="253"/>
      <c r="B184" s="253"/>
      <c r="C184" s="253"/>
      <c r="D184" s="253"/>
      <c r="E184" s="253"/>
      <c r="F184" s="253"/>
      <c r="G184" s="253"/>
      <c r="H184" s="253"/>
      <c r="I184" s="253"/>
      <c r="J184" s="253"/>
      <c r="K184" s="253"/>
      <c r="L184" s="253"/>
      <c r="M184" s="253"/>
      <c r="N184" s="253"/>
      <c r="O184" s="253"/>
      <c r="P184" s="253"/>
      <c r="Q184" s="253"/>
      <c r="R184" s="253"/>
      <c r="S184" s="253"/>
      <c r="T184" s="253"/>
      <c r="U184" s="253"/>
      <c r="V184" s="253"/>
      <c r="W184" s="253"/>
      <c r="X184" s="253"/>
      <c r="Y184" s="253"/>
      <c r="Z184" s="253"/>
    </row>
    <row r="185" spans="1:26" ht="14.25" customHeight="1">
      <c r="A185" s="253"/>
      <c r="B185" s="253"/>
      <c r="C185" s="253"/>
      <c r="D185" s="253"/>
      <c r="E185" s="253"/>
      <c r="F185" s="253"/>
      <c r="G185" s="253"/>
      <c r="H185" s="253"/>
      <c r="I185" s="253"/>
      <c r="J185" s="253"/>
      <c r="K185" s="253"/>
      <c r="L185" s="253"/>
      <c r="M185" s="253"/>
      <c r="N185" s="253"/>
      <c r="O185" s="253"/>
      <c r="P185" s="253"/>
      <c r="Q185" s="253"/>
      <c r="R185" s="253"/>
      <c r="S185" s="253"/>
      <c r="T185" s="253"/>
      <c r="U185" s="253"/>
      <c r="V185" s="253"/>
      <c r="W185" s="253"/>
      <c r="X185" s="253"/>
      <c r="Y185" s="253"/>
      <c r="Z185" s="253"/>
    </row>
    <row r="186" spans="1:26" ht="14.25" customHeight="1">
      <c r="A186" s="253"/>
      <c r="B186" s="253"/>
      <c r="C186" s="253"/>
      <c r="D186" s="253"/>
      <c r="E186" s="253"/>
      <c r="F186" s="253"/>
      <c r="G186" s="253"/>
      <c r="H186" s="253"/>
      <c r="I186" s="253"/>
      <c r="J186" s="253"/>
      <c r="K186" s="253"/>
      <c r="L186" s="253"/>
      <c r="M186" s="253"/>
      <c r="N186" s="253"/>
      <c r="O186" s="253"/>
      <c r="P186" s="253"/>
      <c r="Q186" s="253"/>
      <c r="R186" s="253"/>
      <c r="S186" s="253"/>
      <c r="T186" s="253"/>
      <c r="U186" s="253"/>
      <c r="V186" s="253"/>
      <c r="W186" s="253"/>
      <c r="X186" s="253"/>
      <c r="Y186" s="253"/>
      <c r="Z186" s="253"/>
    </row>
    <row r="187" spans="1:26" ht="14.25" customHeight="1">
      <c r="A187" s="253"/>
      <c r="B187" s="253"/>
      <c r="C187" s="253"/>
      <c r="D187" s="253"/>
      <c r="E187" s="253"/>
      <c r="F187" s="253"/>
      <c r="G187" s="253"/>
      <c r="H187" s="253"/>
      <c r="I187" s="253"/>
      <c r="J187" s="253"/>
      <c r="K187" s="253"/>
      <c r="L187" s="253"/>
      <c r="M187" s="253"/>
      <c r="N187" s="253"/>
      <c r="O187" s="253"/>
      <c r="P187" s="253"/>
      <c r="Q187" s="253"/>
      <c r="R187" s="253"/>
      <c r="S187" s="253"/>
      <c r="T187" s="253"/>
      <c r="U187" s="253"/>
      <c r="V187" s="253"/>
      <c r="W187" s="253"/>
      <c r="X187" s="253"/>
      <c r="Y187" s="253"/>
      <c r="Z187" s="253"/>
    </row>
    <row r="188" spans="1:26" ht="14.25" customHeight="1">
      <c r="A188" s="253"/>
      <c r="B188" s="253"/>
      <c r="C188" s="253"/>
      <c r="D188" s="253"/>
      <c r="E188" s="253"/>
      <c r="F188" s="253"/>
      <c r="G188" s="253"/>
      <c r="H188" s="253"/>
      <c r="I188" s="253"/>
      <c r="J188" s="253"/>
      <c r="K188" s="253"/>
      <c r="L188" s="253"/>
      <c r="M188" s="253"/>
      <c r="N188" s="253"/>
      <c r="O188" s="253"/>
      <c r="P188" s="253"/>
      <c r="Q188" s="253"/>
      <c r="R188" s="253"/>
      <c r="S188" s="253"/>
      <c r="T188" s="253"/>
      <c r="U188" s="253"/>
      <c r="V188" s="253"/>
      <c r="W188" s="253"/>
      <c r="X188" s="253"/>
      <c r="Y188" s="253"/>
      <c r="Z188" s="253"/>
    </row>
    <row r="189" spans="1:26" ht="14.25" customHeight="1">
      <c r="A189" s="253"/>
      <c r="B189" s="253"/>
      <c r="C189" s="253"/>
      <c r="D189" s="253"/>
      <c r="E189" s="253"/>
      <c r="F189" s="253"/>
      <c r="G189" s="253"/>
      <c r="H189" s="253"/>
      <c r="I189" s="253"/>
      <c r="J189" s="253"/>
      <c r="K189" s="253"/>
      <c r="L189" s="253"/>
      <c r="M189" s="253"/>
      <c r="N189" s="253"/>
      <c r="O189" s="253"/>
      <c r="P189" s="253"/>
      <c r="Q189" s="253"/>
      <c r="R189" s="253"/>
      <c r="S189" s="253"/>
      <c r="T189" s="253"/>
      <c r="U189" s="253"/>
      <c r="V189" s="253"/>
      <c r="W189" s="253"/>
      <c r="X189" s="253"/>
      <c r="Y189" s="253"/>
      <c r="Z189" s="253"/>
    </row>
    <row r="190" spans="1:26" ht="14.25" customHeight="1">
      <c r="A190" s="253"/>
      <c r="B190" s="253"/>
      <c r="C190" s="253"/>
      <c r="D190" s="253"/>
      <c r="E190" s="253"/>
      <c r="F190" s="253"/>
      <c r="G190" s="253"/>
      <c r="H190" s="253"/>
      <c r="I190" s="253"/>
      <c r="J190" s="253"/>
      <c r="K190" s="253"/>
      <c r="L190" s="253"/>
      <c r="M190" s="253"/>
      <c r="N190" s="253"/>
      <c r="O190" s="253"/>
      <c r="P190" s="253"/>
      <c r="Q190" s="253"/>
      <c r="R190" s="253"/>
      <c r="S190" s="253"/>
      <c r="T190" s="253"/>
      <c r="U190" s="253"/>
      <c r="V190" s="253"/>
      <c r="W190" s="253"/>
      <c r="X190" s="253"/>
      <c r="Y190" s="253"/>
      <c r="Z190" s="253"/>
    </row>
    <row r="191" spans="1:26" ht="14.25" customHeight="1">
      <c r="A191" s="253"/>
      <c r="B191" s="253"/>
      <c r="C191" s="253"/>
      <c r="D191" s="253"/>
      <c r="E191" s="253"/>
      <c r="F191" s="253"/>
      <c r="G191" s="253"/>
      <c r="H191" s="253"/>
      <c r="I191" s="253"/>
      <c r="J191" s="253"/>
      <c r="K191" s="253"/>
      <c r="L191" s="253"/>
      <c r="M191" s="253"/>
      <c r="N191" s="253"/>
      <c r="O191" s="253"/>
      <c r="P191" s="253"/>
      <c r="Q191" s="253"/>
      <c r="R191" s="253"/>
      <c r="S191" s="253"/>
      <c r="T191" s="253"/>
      <c r="U191" s="253"/>
      <c r="V191" s="253"/>
      <c r="W191" s="253"/>
      <c r="X191" s="253"/>
      <c r="Y191" s="253"/>
      <c r="Z191" s="253"/>
    </row>
    <row r="192" spans="1:26" ht="14.25" customHeight="1">
      <c r="A192" s="253"/>
      <c r="B192" s="253"/>
      <c r="C192" s="253"/>
      <c r="D192" s="253"/>
      <c r="E192" s="253"/>
      <c r="F192" s="253"/>
      <c r="G192" s="253"/>
      <c r="H192" s="253"/>
      <c r="I192" s="253"/>
      <c r="J192" s="253"/>
      <c r="K192" s="253"/>
      <c r="L192" s="253"/>
      <c r="M192" s="253"/>
      <c r="N192" s="253"/>
      <c r="O192" s="253"/>
      <c r="P192" s="253"/>
      <c r="Q192" s="253"/>
      <c r="R192" s="253"/>
      <c r="S192" s="253"/>
      <c r="T192" s="253"/>
      <c r="U192" s="253"/>
      <c r="V192" s="253"/>
      <c r="W192" s="253"/>
      <c r="X192" s="253"/>
      <c r="Y192" s="253"/>
      <c r="Z192" s="253"/>
    </row>
    <row r="193" spans="1:26" ht="14.25" customHeight="1">
      <c r="A193" s="253"/>
      <c r="B193" s="253"/>
      <c r="C193" s="253"/>
      <c r="D193" s="253"/>
      <c r="E193" s="253"/>
      <c r="F193" s="253"/>
      <c r="G193" s="253"/>
      <c r="H193" s="253"/>
      <c r="I193" s="253"/>
      <c r="J193" s="253"/>
      <c r="K193" s="253"/>
      <c r="L193" s="253"/>
      <c r="M193" s="253"/>
      <c r="N193" s="253"/>
      <c r="O193" s="253"/>
      <c r="P193" s="253"/>
      <c r="Q193" s="253"/>
      <c r="R193" s="253"/>
      <c r="S193" s="253"/>
      <c r="T193" s="253"/>
      <c r="U193" s="253"/>
      <c r="V193" s="253"/>
      <c r="W193" s="253"/>
      <c r="X193" s="253"/>
      <c r="Y193" s="253"/>
      <c r="Z193" s="253"/>
    </row>
    <row r="194" spans="1:26" ht="14.25" customHeight="1">
      <c r="A194" s="253"/>
      <c r="B194" s="253"/>
      <c r="C194" s="253"/>
      <c r="D194" s="253"/>
      <c r="E194" s="253"/>
      <c r="F194" s="253"/>
      <c r="G194" s="253"/>
      <c r="H194" s="253"/>
      <c r="I194" s="253"/>
      <c r="J194" s="253"/>
      <c r="K194" s="253"/>
      <c r="L194" s="253"/>
      <c r="M194" s="253"/>
      <c r="N194" s="253"/>
      <c r="O194" s="253"/>
      <c r="P194" s="253"/>
      <c r="Q194" s="253"/>
      <c r="R194" s="253"/>
      <c r="S194" s="253"/>
      <c r="T194" s="253"/>
      <c r="U194" s="253"/>
      <c r="V194" s="253"/>
      <c r="W194" s="253"/>
      <c r="X194" s="253"/>
      <c r="Y194" s="253"/>
      <c r="Z194" s="253"/>
    </row>
    <row r="195" spans="1:26" ht="14.25" customHeight="1">
      <c r="A195" s="253"/>
      <c r="B195" s="253"/>
      <c r="C195" s="253"/>
      <c r="D195" s="253"/>
      <c r="E195" s="253"/>
      <c r="F195" s="253"/>
      <c r="G195" s="253"/>
      <c r="H195" s="253"/>
      <c r="I195" s="253"/>
      <c r="J195" s="253"/>
      <c r="K195" s="253"/>
      <c r="L195" s="253"/>
      <c r="M195" s="253"/>
      <c r="N195" s="253"/>
      <c r="O195" s="253"/>
      <c r="P195" s="253"/>
      <c r="Q195" s="253"/>
      <c r="R195" s="253"/>
      <c r="S195" s="253"/>
      <c r="T195" s="253"/>
      <c r="U195" s="253"/>
      <c r="V195" s="253"/>
      <c r="W195" s="253"/>
      <c r="X195" s="253"/>
      <c r="Y195" s="253"/>
      <c r="Z195" s="253"/>
    </row>
    <row r="196" spans="1:26" ht="14.25" customHeight="1">
      <c r="A196" s="253"/>
      <c r="B196" s="253"/>
      <c r="C196" s="253"/>
      <c r="D196" s="253"/>
      <c r="E196" s="253"/>
      <c r="F196" s="253"/>
      <c r="G196" s="253"/>
      <c r="H196" s="253"/>
      <c r="I196" s="253"/>
      <c r="J196" s="253"/>
      <c r="K196" s="253"/>
      <c r="L196" s="253"/>
      <c r="M196" s="253"/>
      <c r="N196" s="253"/>
      <c r="O196" s="253"/>
      <c r="P196" s="253"/>
      <c r="Q196" s="253"/>
      <c r="R196" s="253"/>
      <c r="S196" s="253"/>
      <c r="T196" s="253"/>
      <c r="U196" s="253"/>
      <c r="V196" s="253"/>
      <c r="W196" s="253"/>
      <c r="X196" s="253"/>
      <c r="Y196" s="253"/>
      <c r="Z196" s="253"/>
    </row>
    <row r="197" spans="1:26" ht="14.25" customHeight="1">
      <c r="A197" s="253"/>
      <c r="B197" s="253"/>
      <c r="C197" s="253"/>
      <c r="D197" s="253"/>
      <c r="E197" s="253"/>
      <c r="F197" s="253"/>
      <c r="G197" s="253"/>
      <c r="H197" s="253"/>
      <c r="I197" s="253"/>
      <c r="J197" s="253"/>
      <c r="K197" s="253"/>
      <c r="L197" s="253"/>
      <c r="M197" s="253"/>
      <c r="N197" s="253"/>
      <c r="O197" s="253"/>
      <c r="P197" s="253"/>
      <c r="Q197" s="253"/>
      <c r="R197" s="253"/>
      <c r="S197" s="253"/>
      <c r="T197" s="253"/>
      <c r="U197" s="253"/>
      <c r="V197" s="253"/>
      <c r="W197" s="253"/>
      <c r="X197" s="253"/>
      <c r="Y197" s="253"/>
      <c r="Z197" s="253"/>
    </row>
    <row r="198" spans="1:26" ht="14.25" customHeight="1">
      <c r="A198" s="253"/>
      <c r="B198" s="253"/>
      <c r="C198" s="253"/>
      <c r="D198" s="253"/>
      <c r="E198" s="253"/>
      <c r="F198" s="253"/>
      <c r="G198" s="253"/>
      <c r="H198" s="253"/>
      <c r="I198" s="253"/>
      <c r="J198" s="253"/>
      <c r="K198" s="253"/>
      <c r="L198" s="253"/>
      <c r="M198" s="253"/>
      <c r="N198" s="253"/>
      <c r="O198" s="253"/>
      <c r="P198" s="253"/>
      <c r="Q198" s="253"/>
      <c r="R198" s="253"/>
      <c r="S198" s="253"/>
      <c r="T198" s="253"/>
      <c r="U198" s="253"/>
      <c r="V198" s="253"/>
      <c r="W198" s="253"/>
      <c r="X198" s="253"/>
      <c r="Y198" s="253"/>
      <c r="Z198" s="253"/>
    </row>
    <row r="199" spans="1:26" ht="14.25" customHeight="1">
      <c r="A199" s="253"/>
      <c r="B199" s="253"/>
      <c r="C199" s="253"/>
      <c r="D199" s="253"/>
      <c r="E199" s="253"/>
      <c r="F199" s="253"/>
      <c r="G199" s="253"/>
      <c r="H199" s="253"/>
      <c r="I199" s="253"/>
      <c r="J199" s="253"/>
      <c r="K199" s="253"/>
      <c r="L199" s="253"/>
      <c r="M199" s="253"/>
      <c r="N199" s="253"/>
      <c r="O199" s="253"/>
      <c r="P199" s="253"/>
      <c r="Q199" s="253"/>
      <c r="R199" s="253"/>
      <c r="S199" s="253"/>
      <c r="T199" s="253"/>
      <c r="U199" s="253"/>
      <c r="V199" s="253"/>
      <c r="W199" s="253"/>
      <c r="X199" s="253"/>
      <c r="Y199" s="253"/>
      <c r="Z199" s="253"/>
    </row>
    <row r="200" spans="1:26" ht="14.25" customHeight="1">
      <c r="A200" s="253"/>
      <c r="B200" s="253"/>
      <c r="C200" s="253"/>
      <c r="D200" s="253"/>
      <c r="E200" s="253"/>
      <c r="F200" s="253"/>
      <c r="G200" s="253"/>
      <c r="H200" s="253"/>
      <c r="I200" s="253"/>
      <c r="J200" s="253"/>
      <c r="K200" s="253"/>
      <c r="L200" s="253"/>
      <c r="M200" s="253"/>
      <c r="N200" s="253"/>
      <c r="O200" s="253"/>
      <c r="P200" s="253"/>
      <c r="Q200" s="253"/>
      <c r="R200" s="253"/>
      <c r="S200" s="253"/>
      <c r="T200" s="253"/>
      <c r="U200" s="253"/>
      <c r="V200" s="253"/>
      <c r="W200" s="253"/>
      <c r="X200" s="253"/>
      <c r="Y200" s="253"/>
      <c r="Z200" s="253"/>
    </row>
    <row r="201" spans="1:26" ht="14.25" customHeight="1">
      <c r="A201" s="253"/>
      <c r="B201" s="253"/>
      <c r="C201" s="253"/>
      <c r="D201" s="253"/>
      <c r="E201" s="253"/>
      <c r="F201" s="253"/>
      <c r="G201" s="253"/>
      <c r="H201" s="253"/>
      <c r="I201" s="253"/>
      <c r="J201" s="253"/>
      <c r="K201" s="253"/>
      <c r="L201" s="253"/>
      <c r="M201" s="253"/>
      <c r="N201" s="253"/>
      <c r="O201" s="253"/>
      <c r="P201" s="253"/>
      <c r="Q201" s="253"/>
      <c r="R201" s="253"/>
      <c r="S201" s="253"/>
      <c r="T201" s="253"/>
      <c r="U201" s="253"/>
      <c r="V201" s="253"/>
      <c r="W201" s="253"/>
      <c r="X201" s="253"/>
      <c r="Y201" s="253"/>
      <c r="Z201" s="253"/>
    </row>
    <row r="202" spans="1:26" ht="14.25" customHeight="1">
      <c r="A202" s="253"/>
      <c r="B202" s="253"/>
      <c r="C202" s="253"/>
      <c r="D202" s="253"/>
      <c r="E202" s="253"/>
      <c r="F202" s="253"/>
      <c r="G202" s="253"/>
      <c r="H202" s="253"/>
      <c r="I202" s="253"/>
      <c r="J202" s="253"/>
      <c r="K202" s="253"/>
      <c r="L202" s="253"/>
      <c r="M202" s="253"/>
      <c r="N202" s="253"/>
      <c r="O202" s="253"/>
      <c r="P202" s="253"/>
      <c r="Q202" s="253"/>
      <c r="R202" s="253"/>
      <c r="S202" s="253"/>
      <c r="T202" s="253"/>
      <c r="U202" s="253"/>
      <c r="V202" s="253"/>
      <c r="W202" s="253"/>
      <c r="X202" s="253"/>
      <c r="Y202" s="253"/>
      <c r="Z202" s="253"/>
    </row>
    <row r="203" spans="1:26" ht="14.25" customHeight="1">
      <c r="A203" s="253"/>
      <c r="B203" s="253"/>
      <c r="C203" s="253"/>
      <c r="D203" s="253"/>
      <c r="E203" s="253"/>
      <c r="F203" s="253"/>
      <c r="G203" s="253"/>
      <c r="H203" s="253"/>
      <c r="I203" s="253"/>
      <c r="J203" s="253"/>
      <c r="K203" s="253"/>
      <c r="L203" s="253"/>
      <c r="M203" s="253"/>
      <c r="N203" s="253"/>
      <c r="O203" s="253"/>
      <c r="P203" s="253"/>
      <c r="Q203" s="253"/>
      <c r="R203" s="253"/>
      <c r="S203" s="253"/>
      <c r="T203" s="253"/>
      <c r="U203" s="253"/>
      <c r="V203" s="253"/>
      <c r="W203" s="253"/>
      <c r="X203" s="253"/>
      <c r="Y203" s="253"/>
      <c r="Z203" s="253"/>
    </row>
    <row r="204" spans="1:26" ht="14.25" customHeight="1">
      <c r="A204" s="253"/>
      <c r="B204" s="253"/>
      <c r="C204" s="253"/>
      <c r="D204" s="253"/>
      <c r="E204" s="253"/>
      <c r="F204" s="253"/>
      <c r="G204" s="253"/>
      <c r="H204" s="253"/>
      <c r="I204" s="253"/>
      <c r="J204" s="253"/>
      <c r="K204" s="253"/>
      <c r="L204" s="253"/>
      <c r="M204" s="253"/>
      <c r="N204" s="253"/>
      <c r="O204" s="253"/>
      <c r="P204" s="253"/>
      <c r="Q204" s="253"/>
      <c r="R204" s="253"/>
      <c r="S204" s="253"/>
      <c r="T204" s="253"/>
      <c r="U204" s="253"/>
      <c r="V204" s="253"/>
      <c r="W204" s="253"/>
      <c r="X204" s="253"/>
      <c r="Y204" s="253"/>
      <c r="Z204" s="253"/>
    </row>
    <row r="205" spans="1:26" ht="14.25" customHeight="1">
      <c r="A205" s="253"/>
      <c r="B205" s="253"/>
      <c r="C205" s="253"/>
      <c r="D205" s="253"/>
      <c r="E205" s="253"/>
      <c r="F205" s="253"/>
      <c r="G205" s="253"/>
      <c r="H205" s="253"/>
      <c r="I205" s="253"/>
      <c r="J205" s="253"/>
      <c r="K205" s="253"/>
      <c r="L205" s="253"/>
      <c r="M205" s="253"/>
      <c r="N205" s="253"/>
      <c r="O205" s="253"/>
      <c r="P205" s="253"/>
      <c r="Q205" s="253"/>
      <c r="R205" s="253"/>
      <c r="S205" s="253"/>
      <c r="T205" s="253"/>
      <c r="U205" s="253"/>
      <c r="V205" s="253"/>
      <c r="W205" s="253"/>
      <c r="X205" s="253"/>
      <c r="Y205" s="253"/>
      <c r="Z205" s="253"/>
    </row>
    <row r="206" spans="1:26" ht="14.25" customHeight="1">
      <c r="A206" s="253"/>
      <c r="B206" s="253"/>
      <c r="C206" s="253"/>
      <c r="D206" s="253"/>
      <c r="E206" s="253"/>
      <c r="F206" s="253"/>
      <c r="G206" s="253"/>
      <c r="H206" s="253"/>
      <c r="I206" s="253"/>
      <c r="J206" s="253"/>
      <c r="K206" s="253"/>
      <c r="L206" s="253"/>
      <c r="M206" s="253"/>
      <c r="N206" s="253"/>
      <c r="O206" s="253"/>
      <c r="P206" s="253"/>
      <c r="Q206" s="253"/>
      <c r="R206" s="253"/>
      <c r="S206" s="253"/>
      <c r="T206" s="253"/>
      <c r="U206" s="253"/>
      <c r="V206" s="253"/>
      <c r="W206" s="253"/>
      <c r="X206" s="253"/>
      <c r="Y206" s="253"/>
      <c r="Z206" s="253"/>
    </row>
    <row r="207" spans="1:26" ht="14.25" customHeight="1">
      <c r="A207" s="253"/>
      <c r="B207" s="253"/>
      <c r="C207" s="253"/>
      <c r="D207" s="253"/>
      <c r="E207" s="253"/>
      <c r="F207" s="253"/>
      <c r="G207" s="253"/>
      <c r="H207" s="253"/>
      <c r="I207" s="253"/>
      <c r="J207" s="253"/>
      <c r="K207" s="253"/>
      <c r="L207" s="253"/>
      <c r="M207" s="253"/>
      <c r="N207" s="253"/>
      <c r="O207" s="253"/>
      <c r="P207" s="253"/>
      <c r="Q207" s="253"/>
      <c r="R207" s="253"/>
      <c r="S207" s="253"/>
      <c r="T207" s="253"/>
      <c r="U207" s="253"/>
      <c r="V207" s="253"/>
      <c r="W207" s="253"/>
      <c r="X207" s="253"/>
      <c r="Y207" s="253"/>
      <c r="Z207" s="253"/>
    </row>
    <row r="208" spans="1:26" ht="14.25" customHeight="1">
      <c r="A208" s="253"/>
      <c r="B208" s="253"/>
      <c r="C208" s="253"/>
      <c r="D208" s="253"/>
      <c r="E208" s="253"/>
      <c r="F208" s="253"/>
      <c r="G208" s="253"/>
      <c r="H208" s="253"/>
      <c r="I208" s="253"/>
      <c r="J208" s="253"/>
      <c r="K208" s="253"/>
      <c r="L208" s="253"/>
      <c r="M208" s="253"/>
      <c r="N208" s="253"/>
      <c r="O208" s="253"/>
      <c r="P208" s="253"/>
      <c r="Q208" s="253"/>
      <c r="R208" s="253"/>
      <c r="S208" s="253"/>
      <c r="T208" s="253"/>
      <c r="U208" s="253"/>
      <c r="V208" s="253"/>
      <c r="W208" s="253"/>
      <c r="X208" s="253"/>
      <c r="Y208" s="253"/>
      <c r="Z208" s="253"/>
    </row>
    <row r="209" spans="1:26" ht="14.25" customHeight="1">
      <c r="A209" s="253"/>
      <c r="B209" s="253"/>
      <c r="C209" s="253"/>
      <c r="D209" s="253"/>
      <c r="E209" s="253"/>
      <c r="F209" s="253"/>
      <c r="G209" s="253"/>
      <c r="H209" s="253"/>
      <c r="I209" s="253"/>
      <c r="J209" s="253"/>
      <c r="K209" s="253"/>
      <c r="L209" s="253"/>
      <c r="M209" s="253"/>
      <c r="N209" s="253"/>
      <c r="O209" s="253"/>
      <c r="P209" s="253"/>
      <c r="Q209" s="253"/>
      <c r="R209" s="253"/>
      <c r="S209" s="253"/>
      <c r="T209" s="253"/>
      <c r="U209" s="253"/>
      <c r="V209" s="253"/>
      <c r="W209" s="253"/>
      <c r="X209" s="253"/>
      <c r="Y209" s="253"/>
      <c r="Z209" s="253"/>
    </row>
    <row r="210" spans="1:26" ht="14.25" customHeight="1">
      <c r="A210" s="253"/>
      <c r="B210" s="253"/>
      <c r="C210" s="253"/>
      <c r="D210" s="253"/>
      <c r="E210" s="253"/>
      <c r="F210" s="253"/>
      <c r="G210" s="253"/>
      <c r="H210" s="253"/>
      <c r="I210" s="253"/>
      <c r="J210" s="253"/>
      <c r="K210" s="253"/>
      <c r="L210" s="253"/>
      <c r="M210" s="253"/>
      <c r="N210" s="253"/>
      <c r="O210" s="253"/>
      <c r="P210" s="253"/>
      <c r="Q210" s="253"/>
      <c r="R210" s="253"/>
      <c r="S210" s="253"/>
      <c r="T210" s="253"/>
      <c r="U210" s="253"/>
      <c r="V210" s="253"/>
      <c r="W210" s="253"/>
      <c r="X210" s="253"/>
      <c r="Y210" s="253"/>
      <c r="Z210" s="253"/>
    </row>
    <row r="211" spans="1:26" ht="14.25" customHeight="1">
      <c r="A211" s="253"/>
      <c r="B211" s="253"/>
      <c r="C211" s="253"/>
      <c r="D211" s="253"/>
      <c r="E211" s="253"/>
      <c r="F211" s="253"/>
      <c r="G211" s="253"/>
      <c r="H211" s="253"/>
      <c r="I211" s="253"/>
      <c r="J211" s="253"/>
      <c r="K211" s="253"/>
      <c r="L211" s="253"/>
      <c r="M211" s="253"/>
      <c r="N211" s="253"/>
      <c r="O211" s="253"/>
      <c r="P211" s="253"/>
      <c r="Q211" s="253"/>
      <c r="R211" s="253"/>
      <c r="S211" s="253"/>
      <c r="T211" s="253"/>
      <c r="U211" s="253"/>
      <c r="V211" s="253"/>
      <c r="W211" s="253"/>
      <c r="X211" s="253"/>
      <c r="Y211" s="253"/>
      <c r="Z211" s="253"/>
    </row>
    <row r="212" spans="1:26" ht="14.25" customHeight="1">
      <c r="A212" s="253"/>
      <c r="B212" s="253"/>
      <c r="C212" s="253"/>
      <c r="D212" s="253"/>
      <c r="E212" s="253"/>
      <c r="F212" s="253"/>
      <c r="G212" s="253"/>
      <c r="H212" s="253"/>
      <c r="I212" s="253"/>
      <c r="J212" s="253"/>
      <c r="K212" s="253"/>
      <c r="L212" s="253"/>
      <c r="M212" s="253"/>
      <c r="N212" s="253"/>
      <c r="O212" s="253"/>
      <c r="P212" s="253"/>
      <c r="Q212" s="253"/>
      <c r="R212" s="253"/>
      <c r="S212" s="253"/>
      <c r="T212" s="253"/>
      <c r="U212" s="253"/>
      <c r="V212" s="253"/>
      <c r="W212" s="253"/>
      <c r="X212" s="253"/>
      <c r="Y212" s="253"/>
      <c r="Z212" s="253"/>
    </row>
    <row r="213" spans="1:26" ht="14.25" customHeight="1">
      <c r="A213" s="253"/>
      <c r="B213" s="253"/>
      <c r="C213" s="253"/>
      <c r="D213" s="253"/>
      <c r="E213" s="253"/>
      <c r="F213" s="253"/>
      <c r="G213" s="253"/>
      <c r="H213" s="253"/>
      <c r="I213" s="253"/>
      <c r="J213" s="253"/>
      <c r="K213" s="253"/>
      <c r="L213" s="253"/>
      <c r="M213" s="253"/>
      <c r="N213" s="253"/>
      <c r="O213" s="253"/>
      <c r="P213" s="253"/>
      <c r="Q213" s="253"/>
      <c r="R213" s="253"/>
      <c r="S213" s="253"/>
      <c r="T213" s="253"/>
      <c r="U213" s="253"/>
      <c r="V213" s="253"/>
      <c r="W213" s="253"/>
      <c r="X213" s="253"/>
      <c r="Y213" s="253"/>
      <c r="Z213" s="253"/>
    </row>
    <row r="214" spans="1:26" ht="14.25" customHeight="1">
      <c r="A214" s="253"/>
      <c r="B214" s="253"/>
      <c r="C214" s="253"/>
      <c r="D214" s="253"/>
      <c r="E214" s="253"/>
      <c r="F214" s="253"/>
      <c r="G214" s="253"/>
      <c r="H214" s="253"/>
      <c r="I214" s="253"/>
      <c r="J214" s="253"/>
      <c r="K214" s="253"/>
      <c r="L214" s="253"/>
      <c r="M214" s="253"/>
      <c r="N214" s="253"/>
      <c r="O214" s="253"/>
      <c r="P214" s="253"/>
      <c r="Q214" s="253"/>
      <c r="R214" s="253"/>
      <c r="S214" s="253"/>
      <c r="T214" s="253"/>
      <c r="U214" s="253"/>
      <c r="V214" s="253"/>
      <c r="W214" s="253"/>
      <c r="X214" s="253"/>
      <c r="Y214" s="253"/>
      <c r="Z214" s="253"/>
    </row>
    <row r="215" spans="1:26" ht="14.25" customHeight="1">
      <c r="A215" s="253"/>
      <c r="B215" s="253"/>
      <c r="C215" s="253"/>
      <c r="D215" s="253"/>
      <c r="E215" s="253"/>
      <c r="F215" s="253"/>
      <c r="G215" s="253"/>
      <c r="H215" s="253"/>
      <c r="I215" s="253"/>
      <c r="J215" s="253"/>
      <c r="K215" s="253"/>
      <c r="L215" s="253"/>
      <c r="M215" s="253"/>
      <c r="N215" s="253"/>
      <c r="O215" s="253"/>
      <c r="P215" s="253"/>
      <c r="Q215" s="253"/>
      <c r="R215" s="253"/>
      <c r="S215" s="253"/>
      <c r="T215" s="253"/>
      <c r="U215" s="253"/>
      <c r="V215" s="253"/>
      <c r="W215" s="253"/>
      <c r="X215" s="253"/>
      <c r="Y215" s="253"/>
      <c r="Z215" s="253"/>
    </row>
    <row r="216" spans="1:26" ht="14.25" customHeight="1">
      <c r="A216" s="253"/>
      <c r="B216" s="253"/>
      <c r="C216" s="253"/>
      <c r="D216" s="253"/>
      <c r="E216" s="253"/>
      <c r="F216" s="253"/>
      <c r="G216" s="253"/>
      <c r="H216" s="253"/>
      <c r="I216" s="253"/>
      <c r="J216" s="253"/>
      <c r="K216" s="253"/>
      <c r="L216" s="253"/>
      <c r="M216" s="253"/>
      <c r="N216" s="253"/>
      <c r="O216" s="253"/>
      <c r="P216" s="253"/>
      <c r="Q216" s="253"/>
      <c r="R216" s="253"/>
      <c r="S216" s="253"/>
      <c r="T216" s="253"/>
      <c r="U216" s="253"/>
      <c r="V216" s="253"/>
      <c r="W216" s="253"/>
      <c r="X216" s="253"/>
      <c r="Y216" s="253"/>
      <c r="Z216" s="253"/>
    </row>
    <row r="217" spans="1:26" ht="14.25" customHeight="1">
      <c r="A217" s="253"/>
      <c r="B217" s="253"/>
      <c r="C217" s="253"/>
      <c r="D217" s="253"/>
      <c r="E217" s="253"/>
      <c r="F217" s="253"/>
      <c r="G217" s="253"/>
      <c r="H217" s="253"/>
      <c r="I217" s="253"/>
      <c r="J217" s="253"/>
      <c r="K217" s="253"/>
      <c r="L217" s="253"/>
      <c r="M217" s="253"/>
      <c r="N217" s="253"/>
      <c r="O217" s="253"/>
      <c r="P217" s="253"/>
      <c r="Q217" s="253"/>
      <c r="R217" s="253"/>
      <c r="S217" s="253"/>
      <c r="T217" s="253"/>
      <c r="U217" s="253"/>
      <c r="V217" s="253"/>
      <c r="W217" s="253"/>
      <c r="X217" s="253"/>
      <c r="Y217" s="253"/>
      <c r="Z217" s="253"/>
    </row>
    <row r="218" spans="1:26" ht="14.25" customHeight="1">
      <c r="A218" s="253"/>
      <c r="B218" s="253"/>
      <c r="C218" s="253"/>
      <c r="D218" s="253"/>
      <c r="E218" s="253"/>
      <c r="F218" s="253"/>
      <c r="G218" s="253"/>
      <c r="H218" s="253"/>
      <c r="I218" s="253"/>
      <c r="J218" s="253"/>
      <c r="K218" s="253"/>
      <c r="L218" s="253"/>
      <c r="M218" s="253"/>
      <c r="N218" s="253"/>
      <c r="O218" s="253"/>
      <c r="P218" s="253"/>
      <c r="Q218" s="253"/>
      <c r="R218" s="253"/>
      <c r="S218" s="253"/>
      <c r="T218" s="253"/>
      <c r="U218" s="253"/>
      <c r="V218" s="253"/>
      <c r="W218" s="253"/>
      <c r="X218" s="253"/>
      <c r="Y218" s="253"/>
      <c r="Z218" s="253"/>
    </row>
    <row r="219" spans="1:26" ht="14.25" customHeight="1">
      <c r="A219" s="253"/>
      <c r="B219" s="253"/>
      <c r="C219" s="253"/>
      <c r="D219" s="253"/>
      <c r="E219" s="253"/>
      <c r="F219" s="253"/>
      <c r="G219" s="253"/>
      <c r="H219" s="253"/>
      <c r="I219" s="253"/>
      <c r="J219" s="253"/>
      <c r="K219" s="253"/>
      <c r="L219" s="253"/>
      <c r="M219" s="253"/>
      <c r="N219" s="253"/>
      <c r="O219" s="253"/>
      <c r="P219" s="253"/>
      <c r="Q219" s="253"/>
      <c r="R219" s="253"/>
      <c r="S219" s="253"/>
      <c r="T219" s="253"/>
      <c r="U219" s="253"/>
      <c r="V219" s="253"/>
      <c r="W219" s="253"/>
      <c r="X219" s="253"/>
      <c r="Y219" s="253"/>
      <c r="Z219" s="253"/>
    </row>
    <row r="220" spans="1:26" ht="14.25" customHeight="1">
      <c r="A220" s="253"/>
      <c r="B220" s="253"/>
      <c r="C220" s="253"/>
      <c r="D220" s="253"/>
      <c r="E220" s="253"/>
      <c r="F220" s="253"/>
      <c r="G220" s="253"/>
      <c r="H220" s="253"/>
      <c r="I220" s="253"/>
      <c r="J220" s="253"/>
      <c r="K220" s="253"/>
      <c r="L220" s="253"/>
      <c r="M220" s="253"/>
      <c r="N220" s="253"/>
      <c r="O220" s="253"/>
      <c r="P220" s="253"/>
      <c r="Q220" s="253"/>
      <c r="R220" s="253"/>
      <c r="S220" s="253"/>
      <c r="T220" s="253"/>
      <c r="U220" s="253"/>
      <c r="V220" s="253"/>
      <c r="W220" s="253"/>
      <c r="X220" s="253"/>
      <c r="Y220" s="253"/>
      <c r="Z220" s="253"/>
    </row>
    <row r="221" spans="1:26" ht="14.25" customHeight="1">
      <c r="A221" s="253"/>
      <c r="B221" s="253"/>
      <c r="C221" s="253"/>
      <c r="D221" s="253"/>
      <c r="E221" s="253"/>
      <c r="F221" s="253"/>
      <c r="G221" s="253"/>
      <c r="H221" s="253"/>
      <c r="I221" s="253"/>
      <c r="J221" s="253"/>
      <c r="K221" s="253"/>
      <c r="L221" s="253"/>
      <c r="M221" s="253"/>
      <c r="N221" s="253"/>
      <c r="O221" s="253"/>
      <c r="P221" s="253"/>
      <c r="Q221" s="253"/>
      <c r="R221" s="253"/>
      <c r="S221" s="253"/>
      <c r="T221" s="253"/>
      <c r="U221" s="253"/>
      <c r="V221" s="253"/>
      <c r="W221" s="253"/>
      <c r="X221" s="253"/>
      <c r="Y221" s="253"/>
      <c r="Z221" s="253"/>
    </row>
    <row r="222" spans="1:26" ht="14.25" customHeight="1">
      <c r="A222" s="253"/>
      <c r="B222" s="253"/>
      <c r="C222" s="253"/>
      <c r="D222" s="253"/>
      <c r="E222" s="253"/>
      <c r="F222" s="253"/>
      <c r="G222" s="253"/>
      <c r="H222" s="253"/>
      <c r="I222" s="253"/>
      <c r="J222" s="253"/>
      <c r="K222" s="253"/>
      <c r="L222" s="253"/>
      <c r="M222" s="253"/>
      <c r="N222" s="253"/>
      <c r="O222" s="253"/>
      <c r="P222" s="253"/>
      <c r="Q222" s="253"/>
      <c r="R222" s="253"/>
      <c r="S222" s="253"/>
      <c r="T222" s="253"/>
      <c r="U222" s="253"/>
      <c r="V222" s="253"/>
      <c r="W222" s="253"/>
      <c r="X222" s="253"/>
      <c r="Y222" s="253"/>
      <c r="Z222" s="253"/>
    </row>
    <row r="223" spans="1:26" ht="14.25" customHeight="1">
      <c r="A223" s="253"/>
      <c r="B223" s="253"/>
      <c r="C223" s="253"/>
      <c r="D223" s="253"/>
      <c r="E223" s="253"/>
      <c r="F223" s="253"/>
      <c r="G223" s="253"/>
      <c r="H223" s="253"/>
      <c r="I223" s="253"/>
      <c r="J223" s="253"/>
      <c r="K223" s="253"/>
      <c r="L223" s="253"/>
      <c r="M223" s="253"/>
      <c r="N223" s="253"/>
      <c r="O223" s="253"/>
      <c r="P223" s="253"/>
      <c r="Q223" s="253"/>
      <c r="R223" s="253"/>
      <c r="S223" s="253"/>
      <c r="T223" s="253"/>
      <c r="U223" s="253"/>
      <c r="V223" s="253"/>
      <c r="W223" s="253"/>
      <c r="X223" s="253"/>
      <c r="Y223" s="253"/>
      <c r="Z223" s="253"/>
    </row>
    <row r="224" spans="1:26" ht="14.25" customHeight="1">
      <c r="A224" s="253"/>
      <c r="B224" s="253"/>
      <c r="C224" s="253"/>
      <c r="D224" s="253"/>
      <c r="E224" s="253"/>
      <c r="F224" s="253"/>
      <c r="G224" s="253"/>
      <c r="H224" s="253"/>
      <c r="I224" s="253"/>
      <c r="J224" s="253"/>
      <c r="K224" s="253"/>
      <c r="L224" s="253"/>
      <c r="M224" s="253"/>
      <c r="N224" s="253"/>
      <c r="O224" s="253"/>
      <c r="P224" s="253"/>
      <c r="Q224" s="253"/>
      <c r="R224" s="253"/>
      <c r="S224" s="253"/>
      <c r="T224" s="253"/>
      <c r="U224" s="253"/>
      <c r="V224" s="253"/>
      <c r="W224" s="253"/>
      <c r="X224" s="253"/>
      <c r="Y224" s="253"/>
      <c r="Z224" s="253"/>
    </row>
    <row r="225" spans="1:26" ht="14.25" customHeight="1">
      <c r="A225" s="253"/>
      <c r="B225" s="253"/>
      <c r="C225" s="253"/>
      <c r="D225" s="253"/>
      <c r="E225" s="253"/>
      <c r="F225" s="253"/>
      <c r="G225" s="253"/>
      <c r="H225" s="253"/>
      <c r="I225" s="253"/>
      <c r="J225" s="253"/>
      <c r="K225" s="253"/>
      <c r="L225" s="253"/>
      <c r="M225" s="253"/>
      <c r="N225" s="253"/>
      <c r="O225" s="253"/>
      <c r="P225" s="253"/>
      <c r="Q225" s="253"/>
      <c r="R225" s="253"/>
      <c r="S225" s="253"/>
      <c r="T225" s="253"/>
      <c r="U225" s="253"/>
      <c r="V225" s="253"/>
      <c r="W225" s="253"/>
      <c r="X225" s="253"/>
      <c r="Y225" s="253"/>
      <c r="Z225" s="253"/>
    </row>
    <row r="226" spans="1:26" ht="14.25" customHeight="1">
      <c r="A226" s="253"/>
      <c r="B226" s="253"/>
      <c r="C226" s="253"/>
      <c r="D226" s="253"/>
      <c r="E226" s="253"/>
      <c r="F226" s="253"/>
      <c r="G226" s="253"/>
      <c r="H226" s="253"/>
      <c r="I226" s="253"/>
      <c r="J226" s="253"/>
      <c r="K226" s="253"/>
      <c r="L226" s="253"/>
      <c r="M226" s="253"/>
      <c r="N226" s="253"/>
      <c r="O226" s="253"/>
      <c r="P226" s="253"/>
      <c r="Q226" s="253"/>
      <c r="R226" s="253"/>
      <c r="S226" s="253"/>
      <c r="T226" s="253"/>
      <c r="U226" s="253"/>
      <c r="V226" s="253"/>
      <c r="W226" s="253"/>
      <c r="X226" s="253"/>
      <c r="Y226" s="253"/>
      <c r="Z226" s="253"/>
    </row>
    <row r="227" spans="1:26" ht="14.25" customHeight="1">
      <c r="A227" s="253"/>
      <c r="B227" s="253"/>
      <c r="C227" s="253"/>
      <c r="D227" s="253"/>
      <c r="E227" s="253"/>
      <c r="F227" s="253"/>
      <c r="G227" s="253"/>
      <c r="H227" s="253"/>
      <c r="I227" s="253"/>
      <c r="J227" s="253"/>
      <c r="K227" s="253"/>
      <c r="L227" s="253"/>
      <c r="M227" s="253"/>
      <c r="N227" s="253"/>
      <c r="O227" s="253"/>
      <c r="P227" s="253"/>
      <c r="Q227" s="253"/>
      <c r="R227" s="253"/>
      <c r="S227" s="253"/>
      <c r="T227" s="253"/>
      <c r="U227" s="253"/>
      <c r="V227" s="253"/>
      <c r="W227" s="253"/>
      <c r="X227" s="253"/>
      <c r="Y227" s="253"/>
      <c r="Z227" s="253"/>
    </row>
    <row r="228" spans="1:26" ht="14.25" customHeight="1">
      <c r="A228" s="253"/>
      <c r="B228" s="253"/>
      <c r="C228" s="253"/>
      <c r="D228" s="253"/>
      <c r="E228" s="253"/>
      <c r="F228" s="253"/>
      <c r="G228" s="253"/>
      <c r="H228" s="253"/>
      <c r="I228" s="253"/>
      <c r="J228" s="253"/>
      <c r="K228" s="253"/>
      <c r="L228" s="253"/>
      <c r="M228" s="253"/>
      <c r="N228" s="253"/>
      <c r="O228" s="253"/>
      <c r="P228" s="253"/>
      <c r="Q228" s="253"/>
      <c r="R228" s="253"/>
      <c r="S228" s="253"/>
      <c r="T228" s="253"/>
      <c r="U228" s="253"/>
      <c r="V228" s="253"/>
      <c r="W228" s="253"/>
      <c r="X228" s="253"/>
      <c r="Y228" s="253"/>
      <c r="Z228" s="253"/>
    </row>
    <row r="229" spans="1:26" ht="14.25" customHeight="1">
      <c r="A229" s="253"/>
      <c r="B229" s="253"/>
      <c r="C229" s="253"/>
      <c r="D229" s="253"/>
      <c r="E229" s="253"/>
      <c r="F229" s="253"/>
      <c r="G229" s="253"/>
      <c r="H229" s="253"/>
      <c r="I229" s="253"/>
      <c r="J229" s="253"/>
      <c r="K229" s="253"/>
      <c r="L229" s="253"/>
      <c r="M229" s="253"/>
      <c r="N229" s="253"/>
      <c r="O229" s="253"/>
      <c r="P229" s="253"/>
      <c r="Q229" s="253"/>
      <c r="R229" s="253"/>
      <c r="S229" s="253"/>
      <c r="T229" s="253"/>
      <c r="U229" s="253"/>
      <c r="V229" s="253"/>
      <c r="W229" s="253"/>
      <c r="X229" s="253"/>
      <c r="Y229" s="253"/>
      <c r="Z229" s="253"/>
    </row>
    <row r="230" spans="1:26" ht="14.25" customHeight="1">
      <c r="A230" s="253"/>
      <c r="B230" s="253"/>
      <c r="C230" s="253"/>
      <c r="D230" s="253"/>
      <c r="E230" s="253"/>
      <c r="F230" s="253"/>
      <c r="G230" s="253"/>
      <c r="H230" s="253"/>
      <c r="I230" s="253"/>
      <c r="J230" s="253"/>
      <c r="K230" s="253"/>
      <c r="L230" s="253"/>
      <c r="M230" s="253"/>
      <c r="N230" s="253"/>
      <c r="O230" s="253"/>
      <c r="P230" s="253"/>
      <c r="Q230" s="253"/>
      <c r="R230" s="253"/>
      <c r="S230" s="253"/>
      <c r="T230" s="253"/>
      <c r="U230" s="253"/>
      <c r="V230" s="253"/>
      <c r="W230" s="253"/>
      <c r="X230" s="253"/>
      <c r="Y230" s="253"/>
      <c r="Z230" s="253"/>
    </row>
    <row r="231" spans="1:26" ht="14.25" customHeight="1">
      <c r="A231" s="253"/>
      <c r="B231" s="253"/>
      <c r="C231" s="253"/>
      <c r="D231" s="253"/>
      <c r="E231" s="253"/>
      <c r="F231" s="253"/>
      <c r="G231" s="253"/>
      <c r="H231" s="253"/>
      <c r="I231" s="253"/>
      <c r="J231" s="253"/>
      <c r="K231" s="253"/>
      <c r="L231" s="253"/>
      <c r="M231" s="253"/>
      <c r="N231" s="253"/>
      <c r="O231" s="253"/>
      <c r="P231" s="253"/>
      <c r="Q231" s="253"/>
      <c r="R231" s="253"/>
      <c r="S231" s="253"/>
      <c r="T231" s="253"/>
      <c r="U231" s="253"/>
      <c r="V231" s="253"/>
      <c r="W231" s="253"/>
      <c r="X231" s="253"/>
      <c r="Y231" s="253"/>
      <c r="Z231" s="253"/>
    </row>
    <row r="232" spans="1:26" ht="14.25" customHeight="1">
      <c r="A232" s="253"/>
      <c r="B232" s="253"/>
      <c r="C232" s="253"/>
      <c r="D232" s="253"/>
      <c r="E232" s="253"/>
      <c r="F232" s="253"/>
      <c r="G232" s="253"/>
      <c r="H232" s="253"/>
      <c r="I232" s="253"/>
      <c r="J232" s="253"/>
      <c r="K232" s="253"/>
      <c r="L232" s="253"/>
      <c r="M232" s="253"/>
      <c r="N232" s="253"/>
      <c r="O232" s="253"/>
      <c r="P232" s="253"/>
      <c r="Q232" s="253"/>
      <c r="R232" s="253"/>
      <c r="S232" s="253"/>
      <c r="T232" s="253"/>
      <c r="U232" s="253"/>
      <c r="V232" s="253"/>
      <c r="W232" s="253"/>
      <c r="X232" s="253"/>
      <c r="Y232" s="253"/>
      <c r="Z232" s="253"/>
    </row>
    <row r="233" spans="1:26" ht="14.25" customHeight="1">
      <c r="A233" s="253"/>
      <c r="B233" s="253"/>
      <c r="C233" s="253"/>
      <c r="D233" s="253"/>
      <c r="E233" s="253"/>
      <c r="F233" s="253"/>
      <c r="G233" s="253"/>
      <c r="H233" s="253"/>
      <c r="I233" s="253"/>
      <c r="J233" s="253"/>
      <c r="K233" s="253"/>
      <c r="L233" s="253"/>
      <c r="M233" s="253"/>
      <c r="N233" s="253"/>
      <c r="O233" s="253"/>
      <c r="P233" s="253"/>
      <c r="Q233" s="253"/>
      <c r="R233" s="253"/>
      <c r="S233" s="253"/>
      <c r="T233" s="253"/>
      <c r="U233" s="253"/>
      <c r="V233" s="253"/>
      <c r="W233" s="253"/>
      <c r="X233" s="253"/>
      <c r="Y233" s="253"/>
      <c r="Z233" s="253"/>
    </row>
    <row r="234" spans="1:26" ht="14.25" customHeight="1">
      <c r="A234" s="253"/>
      <c r="B234" s="253"/>
      <c r="C234" s="253"/>
      <c r="D234" s="253"/>
      <c r="E234" s="253"/>
      <c r="F234" s="253"/>
      <c r="G234" s="253"/>
      <c r="H234" s="253"/>
      <c r="I234" s="253"/>
      <c r="J234" s="253"/>
      <c r="K234" s="253"/>
      <c r="L234" s="253"/>
      <c r="M234" s="253"/>
      <c r="N234" s="253"/>
      <c r="O234" s="253"/>
      <c r="P234" s="253"/>
      <c r="Q234" s="253"/>
      <c r="R234" s="253"/>
      <c r="S234" s="253"/>
      <c r="T234" s="253"/>
      <c r="U234" s="253"/>
      <c r="V234" s="253"/>
      <c r="W234" s="253"/>
      <c r="X234" s="253"/>
      <c r="Y234" s="253"/>
      <c r="Z234" s="253"/>
    </row>
    <row r="235" spans="1:26" ht="14.25" customHeight="1">
      <c r="A235" s="253"/>
      <c r="B235" s="253"/>
      <c r="C235" s="253"/>
      <c r="D235" s="253"/>
      <c r="E235" s="253"/>
      <c r="F235" s="253"/>
      <c r="G235" s="253"/>
      <c r="H235" s="253"/>
      <c r="I235" s="253"/>
      <c r="J235" s="253"/>
      <c r="K235" s="253"/>
      <c r="L235" s="253"/>
      <c r="M235" s="253"/>
      <c r="N235" s="253"/>
      <c r="O235" s="253"/>
      <c r="P235" s="253"/>
      <c r="Q235" s="253"/>
      <c r="R235" s="253"/>
      <c r="S235" s="253"/>
      <c r="T235" s="253"/>
      <c r="U235" s="253"/>
      <c r="V235" s="253"/>
      <c r="W235" s="253"/>
      <c r="X235" s="253"/>
      <c r="Y235" s="253"/>
      <c r="Z235" s="253"/>
    </row>
    <row r="236" spans="1:26" ht="14.25" customHeight="1">
      <c r="A236" s="253"/>
      <c r="B236" s="253"/>
      <c r="C236" s="253"/>
      <c r="D236" s="253"/>
      <c r="E236" s="253"/>
      <c r="F236" s="253"/>
      <c r="G236" s="253"/>
      <c r="H236" s="253"/>
      <c r="I236" s="253"/>
      <c r="J236" s="253"/>
      <c r="K236" s="253"/>
      <c r="L236" s="253"/>
      <c r="M236" s="253"/>
      <c r="N236" s="253"/>
      <c r="O236" s="253"/>
      <c r="P236" s="253"/>
      <c r="Q236" s="253"/>
      <c r="R236" s="253"/>
      <c r="S236" s="253"/>
      <c r="T236" s="253"/>
      <c r="U236" s="253"/>
      <c r="V236" s="253"/>
      <c r="W236" s="253"/>
      <c r="X236" s="253"/>
      <c r="Y236" s="253"/>
      <c r="Z236" s="253"/>
    </row>
    <row r="237" spans="1:26" ht="14.25" customHeight="1">
      <c r="A237" s="253"/>
      <c r="B237" s="253"/>
      <c r="C237" s="253"/>
      <c r="D237" s="253"/>
      <c r="E237" s="253"/>
      <c r="F237" s="253"/>
      <c r="G237" s="253"/>
      <c r="H237" s="253"/>
      <c r="I237" s="253"/>
      <c r="J237" s="253"/>
      <c r="K237" s="253"/>
      <c r="L237" s="253"/>
      <c r="M237" s="253"/>
      <c r="N237" s="253"/>
      <c r="O237" s="253"/>
      <c r="P237" s="253"/>
      <c r="Q237" s="253"/>
      <c r="R237" s="253"/>
      <c r="S237" s="253"/>
      <c r="T237" s="253"/>
      <c r="U237" s="253"/>
      <c r="V237" s="253"/>
      <c r="W237" s="253"/>
      <c r="X237" s="253"/>
      <c r="Y237" s="253"/>
      <c r="Z237" s="253"/>
    </row>
    <row r="238" spans="1:26" ht="14.25" customHeight="1">
      <c r="A238" s="253"/>
      <c r="B238" s="253"/>
      <c r="C238" s="253"/>
      <c r="D238" s="253"/>
      <c r="E238" s="253"/>
      <c r="F238" s="253"/>
      <c r="G238" s="253"/>
      <c r="H238" s="253"/>
      <c r="I238" s="253"/>
      <c r="J238" s="253"/>
      <c r="K238" s="253"/>
      <c r="L238" s="253"/>
      <c r="M238" s="253"/>
      <c r="N238" s="253"/>
      <c r="O238" s="253"/>
      <c r="P238" s="253"/>
      <c r="Q238" s="253"/>
      <c r="R238" s="253"/>
      <c r="S238" s="253"/>
      <c r="T238" s="253"/>
      <c r="U238" s="253"/>
      <c r="V238" s="253"/>
      <c r="W238" s="253"/>
      <c r="X238" s="253"/>
      <c r="Y238" s="253"/>
      <c r="Z238" s="253"/>
    </row>
    <row r="239" spans="1:26" ht="14.25" customHeight="1">
      <c r="A239" s="253"/>
      <c r="B239" s="253"/>
      <c r="C239" s="253"/>
      <c r="D239" s="253"/>
      <c r="E239" s="253"/>
      <c r="F239" s="253"/>
      <c r="G239" s="253"/>
      <c r="H239" s="253"/>
      <c r="I239" s="253"/>
      <c r="J239" s="253"/>
      <c r="K239" s="253"/>
      <c r="L239" s="253"/>
      <c r="M239" s="253"/>
      <c r="N239" s="253"/>
      <c r="O239" s="253"/>
      <c r="P239" s="253"/>
      <c r="Q239" s="253"/>
      <c r="R239" s="253"/>
      <c r="S239" s="253"/>
      <c r="T239" s="253"/>
      <c r="U239" s="253"/>
      <c r="V239" s="253"/>
      <c r="W239" s="253"/>
      <c r="X239" s="253"/>
      <c r="Y239" s="253"/>
      <c r="Z239" s="253"/>
    </row>
    <row r="240" spans="1:26" ht="14.25" customHeight="1">
      <c r="A240" s="253"/>
      <c r="B240" s="253"/>
      <c r="C240" s="253"/>
      <c r="D240" s="253"/>
      <c r="E240" s="253"/>
      <c r="F240" s="253"/>
      <c r="G240" s="253"/>
      <c r="H240" s="253"/>
      <c r="I240" s="253"/>
      <c r="J240" s="253"/>
      <c r="K240" s="253"/>
      <c r="L240" s="253"/>
      <c r="M240" s="253"/>
      <c r="N240" s="253"/>
      <c r="O240" s="253"/>
      <c r="P240" s="253"/>
      <c r="Q240" s="253"/>
      <c r="R240" s="253"/>
      <c r="S240" s="253"/>
      <c r="T240" s="253"/>
      <c r="U240" s="253"/>
      <c r="V240" s="253"/>
      <c r="W240" s="253"/>
      <c r="X240" s="253"/>
      <c r="Y240" s="253"/>
      <c r="Z240" s="253"/>
    </row>
    <row r="241" spans="1:26" ht="14.25" customHeight="1">
      <c r="A241" s="253"/>
      <c r="B241" s="253"/>
      <c r="C241" s="253"/>
      <c r="D241" s="253"/>
      <c r="E241" s="253"/>
      <c r="F241" s="253"/>
      <c r="G241" s="253"/>
      <c r="H241" s="253"/>
      <c r="I241" s="253"/>
      <c r="J241" s="253"/>
      <c r="K241" s="253"/>
      <c r="L241" s="253"/>
      <c r="M241" s="253"/>
      <c r="N241" s="253"/>
      <c r="O241" s="253"/>
      <c r="P241" s="253"/>
      <c r="Q241" s="253"/>
      <c r="R241" s="253"/>
      <c r="S241" s="253"/>
      <c r="T241" s="253"/>
      <c r="U241" s="253"/>
      <c r="V241" s="253"/>
      <c r="W241" s="253"/>
      <c r="X241" s="253"/>
      <c r="Y241" s="253"/>
      <c r="Z241" s="253"/>
    </row>
    <row r="242" spans="1:26" ht="14.25" customHeight="1">
      <c r="A242" s="253"/>
      <c r="B242" s="253"/>
      <c r="C242" s="253"/>
      <c r="D242" s="253"/>
      <c r="E242" s="253"/>
      <c r="F242" s="253"/>
      <c r="G242" s="253"/>
      <c r="H242" s="253"/>
      <c r="I242" s="253"/>
      <c r="J242" s="253"/>
      <c r="K242" s="253"/>
      <c r="L242" s="253"/>
      <c r="M242" s="253"/>
      <c r="N242" s="253"/>
      <c r="O242" s="253"/>
      <c r="P242" s="253"/>
      <c r="Q242" s="253"/>
      <c r="R242" s="253"/>
      <c r="S242" s="253"/>
      <c r="T242" s="253"/>
      <c r="U242" s="253"/>
      <c r="V242" s="253"/>
      <c r="W242" s="253"/>
      <c r="X242" s="253"/>
      <c r="Y242" s="253"/>
      <c r="Z242" s="253"/>
    </row>
    <row r="243" spans="1:26" ht="14.25" customHeight="1">
      <c r="A243" s="253"/>
      <c r="B243" s="253"/>
      <c r="C243" s="253"/>
      <c r="D243" s="253"/>
      <c r="E243" s="253"/>
      <c r="F243" s="253"/>
      <c r="G243" s="253"/>
      <c r="H243" s="253"/>
      <c r="I243" s="253"/>
      <c r="J243" s="253"/>
      <c r="K243" s="253"/>
      <c r="L243" s="253"/>
      <c r="M243" s="253"/>
      <c r="N243" s="253"/>
      <c r="O243" s="253"/>
      <c r="P243" s="253"/>
      <c r="Q243" s="253"/>
      <c r="R243" s="253"/>
      <c r="S243" s="253"/>
      <c r="T243" s="253"/>
      <c r="U243" s="253"/>
      <c r="V243" s="253"/>
      <c r="W243" s="253"/>
      <c r="X243" s="253"/>
      <c r="Y243" s="253"/>
      <c r="Z243" s="253"/>
    </row>
    <row r="244" spans="1:26" ht="14.25" customHeight="1">
      <c r="A244" s="253"/>
      <c r="B244" s="253"/>
      <c r="C244" s="253"/>
      <c r="D244" s="253"/>
      <c r="E244" s="253"/>
      <c r="F244" s="253"/>
      <c r="G244" s="253"/>
      <c r="H244" s="253"/>
      <c r="I244" s="253"/>
      <c r="J244" s="253"/>
      <c r="K244" s="253"/>
      <c r="L244" s="253"/>
      <c r="M244" s="253"/>
      <c r="N244" s="253"/>
      <c r="O244" s="253"/>
      <c r="P244" s="253"/>
      <c r="Q244" s="253"/>
      <c r="R244" s="253"/>
      <c r="S244" s="253"/>
      <c r="T244" s="253"/>
      <c r="U244" s="253"/>
      <c r="V244" s="253"/>
      <c r="W244" s="253"/>
      <c r="X244" s="253"/>
      <c r="Y244" s="253"/>
      <c r="Z244" s="253"/>
    </row>
    <row r="245" spans="1:26" ht="14.25" customHeight="1">
      <c r="A245" s="253"/>
      <c r="B245" s="253"/>
      <c r="C245" s="253"/>
      <c r="D245" s="253"/>
      <c r="E245" s="253"/>
      <c r="F245" s="253"/>
      <c r="G245" s="253"/>
      <c r="H245" s="253"/>
      <c r="I245" s="253"/>
      <c r="J245" s="253"/>
      <c r="K245" s="253"/>
      <c r="L245" s="253"/>
      <c r="M245" s="253"/>
      <c r="N245" s="253"/>
      <c r="O245" s="253"/>
      <c r="P245" s="253"/>
      <c r="Q245" s="253"/>
      <c r="R245" s="253"/>
      <c r="S245" s="253"/>
      <c r="T245" s="253"/>
      <c r="U245" s="253"/>
      <c r="V245" s="253"/>
      <c r="W245" s="253"/>
      <c r="X245" s="253"/>
      <c r="Y245" s="253"/>
      <c r="Z245" s="253"/>
    </row>
    <row r="246" spans="1:26" ht="14.25" customHeight="1">
      <c r="A246" s="253"/>
      <c r="B246" s="253"/>
      <c r="C246" s="253"/>
      <c r="D246" s="253"/>
      <c r="E246" s="253"/>
      <c r="F246" s="253"/>
      <c r="G246" s="253"/>
      <c r="H246" s="253"/>
      <c r="I246" s="253"/>
      <c r="J246" s="253"/>
      <c r="K246" s="253"/>
      <c r="L246" s="253"/>
      <c r="M246" s="253"/>
      <c r="N246" s="253"/>
      <c r="O246" s="253"/>
      <c r="P246" s="253"/>
      <c r="Q246" s="253"/>
      <c r="R246" s="253"/>
      <c r="S246" s="253"/>
      <c r="T246" s="253"/>
      <c r="U246" s="253"/>
      <c r="V246" s="253"/>
      <c r="W246" s="253"/>
      <c r="X246" s="253"/>
      <c r="Y246" s="253"/>
      <c r="Z246" s="253"/>
    </row>
    <row r="247" spans="1:26" ht="14.25" customHeight="1">
      <c r="A247" s="253"/>
      <c r="B247" s="253"/>
      <c r="C247" s="253"/>
      <c r="D247" s="253"/>
      <c r="E247" s="253"/>
      <c r="F247" s="253"/>
      <c r="G247" s="253"/>
      <c r="H247" s="253"/>
      <c r="I247" s="253"/>
      <c r="J247" s="253"/>
      <c r="K247" s="253"/>
      <c r="L247" s="253"/>
      <c r="M247" s="253"/>
      <c r="N247" s="253"/>
      <c r="O247" s="253"/>
      <c r="P247" s="253"/>
      <c r="Q247" s="253"/>
      <c r="R247" s="253"/>
      <c r="S247" s="253"/>
      <c r="T247" s="253"/>
      <c r="U247" s="253"/>
      <c r="V247" s="253"/>
      <c r="W247" s="253"/>
      <c r="X247" s="253"/>
      <c r="Y247" s="253"/>
      <c r="Z247" s="253"/>
    </row>
    <row r="248" spans="1:26" ht="14.25" customHeight="1">
      <c r="A248" s="253"/>
      <c r="B248" s="253"/>
      <c r="C248" s="253"/>
      <c r="D248" s="253"/>
      <c r="E248" s="253"/>
      <c r="F248" s="253"/>
      <c r="G248" s="253"/>
      <c r="H248" s="253"/>
      <c r="I248" s="253"/>
      <c r="J248" s="253"/>
      <c r="K248" s="253"/>
      <c r="L248" s="253"/>
      <c r="M248" s="253"/>
      <c r="N248" s="253"/>
      <c r="O248" s="253"/>
      <c r="P248" s="253"/>
      <c r="Q248" s="253"/>
      <c r="R248" s="253"/>
      <c r="S248" s="253"/>
      <c r="T248" s="253"/>
      <c r="U248" s="253"/>
      <c r="V248" s="253"/>
      <c r="W248" s="253"/>
      <c r="X248" s="253"/>
      <c r="Y248" s="253"/>
      <c r="Z248" s="253"/>
    </row>
    <row r="249" spans="1:26" ht="14.25" customHeight="1">
      <c r="A249" s="253"/>
      <c r="B249" s="253"/>
      <c r="C249" s="253"/>
      <c r="D249" s="253"/>
      <c r="E249" s="253"/>
      <c r="F249" s="253"/>
      <c r="G249" s="253"/>
      <c r="H249" s="253"/>
      <c r="I249" s="253"/>
      <c r="J249" s="253"/>
      <c r="K249" s="253"/>
      <c r="L249" s="253"/>
      <c r="M249" s="253"/>
      <c r="N249" s="253"/>
      <c r="O249" s="253"/>
      <c r="P249" s="253"/>
      <c r="Q249" s="253"/>
      <c r="R249" s="253"/>
      <c r="S249" s="253"/>
      <c r="T249" s="253"/>
      <c r="U249" s="253"/>
      <c r="V249" s="253"/>
      <c r="W249" s="253"/>
      <c r="X249" s="253"/>
      <c r="Y249" s="253"/>
      <c r="Z249" s="253"/>
    </row>
    <row r="250" spans="1:26" ht="14.25" customHeight="1">
      <c r="A250" s="253"/>
      <c r="B250" s="253"/>
      <c r="C250" s="253"/>
      <c r="D250" s="253"/>
      <c r="E250" s="253"/>
      <c r="F250" s="253"/>
      <c r="G250" s="253"/>
      <c r="H250" s="253"/>
      <c r="I250" s="253"/>
      <c r="J250" s="253"/>
      <c r="K250" s="253"/>
      <c r="L250" s="253"/>
      <c r="M250" s="253"/>
      <c r="N250" s="253"/>
      <c r="O250" s="253"/>
      <c r="P250" s="253"/>
      <c r="Q250" s="253"/>
      <c r="R250" s="253"/>
      <c r="S250" s="253"/>
      <c r="T250" s="253"/>
      <c r="U250" s="253"/>
      <c r="V250" s="253"/>
      <c r="W250" s="253"/>
      <c r="X250" s="253"/>
      <c r="Y250" s="253"/>
      <c r="Z250" s="253"/>
    </row>
    <row r="251" spans="1:26" ht="14.25" customHeight="1">
      <c r="A251" s="253"/>
      <c r="B251" s="253"/>
      <c r="C251" s="253"/>
      <c r="D251" s="253"/>
      <c r="E251" s="253"/>
      <c r="F251" s="253"/>
      <c r="G251" s="253"/>
      <c r="H251" s="253"/>
      <c r="I251" s="253"/>
      <c r="J251" s="253"/>
      <c r="K251" s="253"/>
      <c r="L251" s="253"/>
      <c r="M251" s="253"/>
      <c r="N251" s="253"/>
      <c r="O251" s="253"/>
      <c r="P251" s="253"/>
      <c r="Q251" s="253"/>
      <c r="R251" s="253"/>
      <c r="S251" s="253"/>
      <c r="T251" s="253"/>
      <c r="U251" s="253"/>
      <c r="V251" s="253"/>
      <c r="W251" s="253"/>
      <c r="X251" s="253"/>
      <c r="Y251" s="253"/>
      <c r="Z251" s="253"/>
    </row>
    <row r="252" spans="1:26" ht="14.25" customHeight="1">
      <c r="A252" s="253"/>
      <c r="B252" s="253"/>
      <c r="C252" s="253"/>
      <c r="D252" s="253"/>
      <c r="E252" s="253"/>
      <c r="F252" s="253"/>
      <c r="G252" s="253"/>
      <c r="H252" s="253"/>
      <c r="I252" s="253"/>
      <c r="J252" s="253"/>
      <c r="K252" s="253"/>
      <c r="L252" s="253"/>
      <c r="M252" s="253"/>
      <c r="N252" s="253"/>
      <c r="O252" s="253"/>
      <c r="P252" s="253"/>
      <c r="Q252" s="253"/>
      <c r="R252" s="253"/>
      <c r="S252" s="253"/>
      <c r="T252" s="253"/>
      <c r="U252" s="253"/>
      <c r="V252" s="253"/>
      <c r="W252" s="253"/>
      <c r="X252" s="253"/>
      <c r="Y252" s="253"/>
      <c r="Z252" s="253"/>
    </row>
    <row r="253" spans="1:26" ht="14.25" customHeight="1">
      <c r="A253" s="253"/>
      <c r="B253" s="253"/>
      <c r="C253" s="253"/>
      <c r="D253" s="253"/>
      <c r="E253" s="253"/>
      <c r="F253" s="253"/>
      <c r="G253" s="253"/>
      <c r="H253" s="253"/>
      <c r="I253" s="253"/>
      <c r="J253" s="253"/>
      <c r="K253" s="253"/>
      <c r="L253" s="253"/>
      <c r="M253" s="253"/>
      <c r="N253" s="253"/>
      <c r="O253" s="253"/>
      <c r="P253" s="253"/>
      <c r="Q253" s="253"/>
      <c r="R253" s="253"/>
      <c r="S253" s="253"/>
      <c r="T253" s="253"/>
      <c r="U253" s="253"/>
      <c r="V253" s="253"/>
      <c r="W253" s="253"/>
      <c r="X253" s="253"/>
      <c r="Y253" s="253"/>
      <c r="Z253" s="253"/>
    </row>
    <row r="254" spans="1:26" ht="14.25" customHeight="1">
      <c r="A254" s="253"/>
      <c r="B254" s="253"/>
      <c r="C254" s="253"/>
      <c r="D254" s="253"/>
      <c r="E254" s="253"/>
      <c r="F254" s="253"/>
      <c r="G254" s="253"/>
      <c r="H254" s="253"/>
      <c r="I254" s="253"/>
      <c r="J254" s="253"/>
      <c r="K254" s="253"/>
      <c r="L254" s="253"/>
      <c r="M254" s="253"/>
      <c r="N254" s="253"/>
      <c r="O254" s="253"/>
      <c r="P254" s="253"/>
      <c r="Q254" s="253"/>
      <c r="R254" s="253"/>
      <c r="S254" s="253"/>
      <c r="T254" s="253"/>
      <c r="U254" s="253"/>
      <c r="V254" s="253"/>
      <c r="W254" s="253"/>
      <c r="X254" s="253"/>
      <c r="Y254" s="253"/>
      <c r="Z254" s="253"/>
    </row>
    <row r="255" spans="1:26" ht="14.25" customHeight="1">
      <c r="A255" s="253"/>
      <c r="B255" s="253"/>
      <c r="C255" s="253"/>
      <c r="D255" s="253"/>
      <c r="E255" s="253"/>
      <c r="F255" s="253"/>
      <c r="G255" s="253"/>
      <c r="H255" s="253"/>
      <c r="I255" s="253"/>
      <c r="J255" s="253"/>
      <c r="K255" s="253"/>
      <c r="L255" s="253"/>
      <c r="M255" s="253"/>
      <c r="N255" s="253"/>
      <c r="O255" s="253"/>
      <c r="P255" s="253"/>
      <c r="Q255" s="253"/>
      <c r="R255" s="253"/>
      <c r="S255" s="253"/>
      <c r="T255" s="253"/>
      <c r="U255" s="253"/>
      <c r="V255" s="253"/>
      <c r="W255" s="253"/>
      <c r="X255" s="253"/>
      <c r="Y255" s="253"/>
      <c r="Z255" s="253"/>
    </row>
    <row r="256" spans="1:26" ht="14.25" customHeight="1">
      <c r="A256" s="253"/>
      <c r="B256" s="253"/>
      <c r="C256" s="253"/>
      <c r="D256" s="253"/>
      <c r="E256" s="253"/>
      <c r="F256" s="253"/>
      <c r="G256" s="253"/>
      <c r="H256" s="253"/>
      <c r="I256" s="253"/>
      <c r="J256" s="253"/>
      <c r="K256" s="253"/>
      <c r="L256" s="253"/>
      <c r="M256" s="253"/>
      <c r="N256" s="253"/>
      <c r="O256" s="253"/>
      <c r="P256" s="253"/>
      <c r="Q256" s="253"/>
      <c r="R256" s="253"/>
      <c r="S256" s="253"/>
      <c r="T256" s="253"/>
      <c r="U256" s="253"/>
      <c r="V256" s="253"/>
      <c r="W256" s="253"/>
      <c r="X256" s="253"/>
      <c r="Y256" s="253"/>
      <c r="Z256" s="253"/>
    </row>
    <row r="257" spans="1:26" ht="14.25" customHeight="1">
      <c r="A257" s="253"/>
      <c r="B257" s="253"/>
      <c r="C257" s="253"/>
      <c r="D257" s="253"/>
      <c r="E257" s="253"/>
      <c r="F257" s="253"/>
      <c r="G257" s="253"/>
      <c r="H257" s="253"/>
      <c r="I257" s="253"/>
      <c r="J257" s="253"/>
      <c r="K257" s="253"/>
      <c r="L257" s="253"/>
      <c r="M257" s="253"/>
      <c r="N257" s="253"/>
      <c r="O257" s="253"/>
      <c r="P257" s="253"/>
      <c r="Q257" s="253"/>
      <c r="R257" s="253"/>
      <c r="S257" s="253"/>
      <c r="T257" s="253"/>
      <c r="U257" s="253"/>
      <c r="V257" s="253"/>
      <c r="W257" s="253"/>
      <c r="X257" s="253"/>
      <c r="Y257" s="253"/>
      <c r="Z257" s="253"/>
    </row>
    <row r="258" spans="1:26" ht="14.25" customHeight="1">
      <c r="A258" s="253"/>
      <c r="B258" s="253"/>
      <c r="C258" s="253"/>
      <c r="D258" s="253"/>
      <c r="E258" s="253"/>
      <c r="F258" s="253"/>
      <c r="G258" s="253"/>
      <c r="H258" s="253"/>
      <c r="I258" s="253"/>
      <c r="J258" s="253"/>
      <c r="K258" s="253"/>
      <c r="L258" s="253"/>
      <c r="M258" s="253"/>
      <c r="N258" s="253"/>
      <c r="O258" s="253"/>
      <c r="P258" s="253"/>
      <c r="Q258" s="253"/>
      <c r="R258" s="253"/>
      <c r="S258" s="253"/>
      <c r="T258" s="253"/>
      <c r="U258" s="253"/>
      <c r="V258" s="253"/>
      <c r="W258" s="253"/>
      <c r="X258" s="253"/>
      <c r="Y258" s="253"/>
      <c r="Z258" s="253"/>
    </row>
    <row r="259" spans="1:26" ht="14.25" customHeight="1">
      <c r="A259" s="253"/>
      <c r="B259" s="253"/>
      <c r="C259" s="253"/>
      <c r="D259" s="253"/>
      <c r="E259" s="253"/>
      <c r="F259" s="253"/>
      <c r="G259" s="253"/>
      <c r="H259" s="253"/>
      <c r="I259" s="253"/>
      <c r="J259" s="253"/>
      <c r="K259" s="253"/>
      <c r="L259" s="253"/>
      <c r="M259" s="253"/>
      <c r="N259" s="253"/>
      <c r="O259" s="253"/>
      <c r="P259" s="253"/>
      <c r="Q259" s="253"/>
      <c r="R259" s="253"/>
      <c r="S259" s="253"/>
      <c r="T259" s="253"/>
      <c r="U259" s="253"/>
      <c r="V259" s="253"/>
      <c r="W259" s="253"/>
      <c r="X259" s="253"/>
      <c r="Y259" s="253"/>
      <c r="Z259" s="253"/>
    </row>
    <row r="260" spans="1:26" ht="14.25" customHeight="1">
      <c r="A260" s="253"/>
      <c r="B260" s="253"/>
      <c r="C260" s="253"/>
      <c r="D260" s="253"/>
      <c r="E260" s="253"/>
      <c r="F260" s="253"/>
      <c r="G260" s="253"/>
      <c r="H260" s="253"/>
      <c r="I260" s="253"/>
      <c r="J260" s="253"/>
      <c r="K260" s="253"/>
      <c r="L260" s="253"/>
      <c r="M260" s="253"/>
      <c r="N260" s="253"/>
      <c r="O260" s="253"/>
      <c r="P260" s="253"/>
      <c r="Q260" s="253"/>
      <c r="R260" s="253"/>
      <c r="S260" s="253"/>
      <c r="T260" s="253"/>
      <c r="U260" s="253"/>
      <c r="V260" s="253"/>
      <c r="W260" s="253"/>
      <c r="X260" s="253"/>
      <c r="Y260" s="253"/>
      <c r="Z260" s="253"/>
    </row>
    <row r="261" spans="1:26" ht="14.25" customHeight="1">
      <c r="A261" s="253"/>
      <c r="B261" s="253"/>
      <c r="C261" s="253"/>
      <c r="D261" s="253"/>
      <c r="E261" s="253"/>
      <c r="F261" s="253"/>
      <c r="G261" s="253"/>
      <c r="H261" s="253"/>
      <c r="I261" s="253"/>
      <c r="J261" s="253"/>
      <c r="K261" s="253"/>
      <c r="L261" s="253"/>
      <c r="M261" s="253"/>
      <c r="N261" s="253"/>
      <c r="O261" s="253"/>
      <c r="P261" s="253"/>
      <c r="Q261" s="253"/>
      <c r="R261" s="253"/>
      <c r="S261" s="253"/>
      <c r="T261" s="253"/>
      <c r="U261" s="253"/>
      <c r="V261" s="253"/>
      <c r="W261" s="253"/>
      <c r="X261" s="253"/>
      <c r="Y261" s="253"/>
      <c r="Z261" s="253"/>
    </row>
    <row r="262" spans="1:26" ht="14.25" customHeight="1">
      <c r="A262" s="253"/>
      <c r="B262" s="253"/>
      <c r="C262" s="253"/>
      <c r="D262" s="253"/>
      <c r="E262" s="253"/>
      <c r="F262" s="253"/>
      <c r="G262" s="253"/>
      <c r="H262" s="253"/>
      <c r="I262" s="253"/>
      <c r="J262" s="253"/>
      <c r="K262" s="253"/>
      <c r="L262" s="253"/>
      <c r="M262" s="253"/>
      <c r="N262" s="253"/>
      <c r="O262" s="253"/>
      <c r="P262" s="253"/>
      <c r="Q262" s="253"/>
      <c r="R262" s="253"/>
      <c r="S262" s="253"/>
      <c r="T262" s="253"/>
      <c r="U262" s="253"/>
      <c r="V262" s="253"/>
      <c r="W262" s="253"/>
      <c r="X262" s="253"/>
      <c r="Y262" s="253"/>
      <c r="Z262" s="253"/>
    </row>
    <row r="263" spans="1:26" ht="14.25" customHeight="1">
      <c r="A263" s="253"/>
      <c r="B263" s="253"/>
      <c r="C263" s="253"/>
      <c r="D263" s="253"/>
      <c r="E263" s="253"/>
      <c r="F263" s="253"/>
      <c r="G263" s="253"/>
      <c r="H263" s="253"/>
      <c r="I263" s="253"/>
      <c r="J263" s="253"/>
      <c r="K263" s="253"/>
      <c r="L263" s="253"/>
      <c r="M263" s="253"/>
      <c r="N263" s="253"/>
      <c r="O263" s="253"/>
      <c r="P263" s="253"/>
      <c r="Q263" s="253"/>
      <c r="R263" s="253"/>
      <c r="S263" s="253"/>
      <c r="T263" s="253"/>
      <c r="U263" s="253"/>
      <c r="V263" s="253"/>
      <c r="W263" s="253"/>
      <c r="X263" s="253"/>
      <c r="Y263" s="253"/>
      <c r="Z263" s="253"/>
    </row>
    <row r="264" spans="1:26" ht="14.25" customHeight="1">
      <c r="A264" s="253"/>
      <c r="B264" s="253"/>
      <c r="C264" s="253"/>
      <c r="D264" s="253"/>
      <c r="E264" s="253"/>
      <c r="F264" s="253"/>
      <c r="G264" s="253"/>
      <c r="H264" s="253"/>
      <c r="I264" s="253"/>
      <c r="J264" s="253"/>
      <c r="K264" s="253"/>
      <c r="L264" s="253"/>
      <c r="M264" s="253"/>
      <c r="N264" s="253"/>
      <c r="O264" s="253"/>
      <c r="P264" s="253"/>
      <c r="Q264" s="253"/>
      <c r="R264" s="253"/>
      <c r="S264" s="253"/>
      <c r="T264" s="253"/>
      <c r="U264" s="253"/>
      <c r="V264" s="253"/>
      <c r="W264" s="253"/>
      <c r="X264" s="253"/>
      <c r="Y264" s="253"/>
      <c r="Z264" s="253"/>
    </row>
    <row r="265" spans="1:26" ht="14.25" customHeight="1">
      <c r="A265" s="253"/>
      <c r="B265" s="253"/>
      <c r="C265" s="253"/>
      <c r="D265" s="253"/>
      <c r="E265" s="253"/>
      <c r="F265" s="253"/>
      <c r="G265" s="253"/>
      <c r="H265" s="253"/>
      <c r="I265" s="253"/>
      <c r="J265" s="253"/>
      <c r="K265" s="253"/>
      <c r="L265" s="253"/>
      <c r="M265" s="253"/>
      <c r="N265" s="253"/>
      <c r="O265" s="253"/>
      <c r="P265" s="253"/>
      <c r="Q265" s="253"/>
      <c r="R265" s="253"/>
      <c r="S265" s="253"/>
      <c r="T265" s="253"/>
      <c r="U265" s="253"/>
      <c r="V265" s="253"/>
      <c r="W265" s="253"/>
      <c r="X265" s="253"/>
      <c r="Y265" s="253"/>
      <c r="Z265" s="253"/>
    </row>
    <row r="266" spans="1:26" ht="14.25" customHeight="1">
      <c r="A266" s="253"/>
      <c r="B266" s="253"/>
      <c r="C266" s="253"/>
      <c r="D266" s="253"/>
      <c r="E266" s="253"/>
      <c r="F266" s="253"/>
      <c r="G266" s="253"/>
      <c r="H266" s="253"/>
      <c r="I266" s="253"/>
      <c r="J266" s="253"/>
      <c r="K266" s="253"/>
      <c r="L266" s="253"/>
      <c r="M266" s="253"/>
      <c r="N266" s="253"/>
      <c r="O266" s="253"/>
      <c r="P266" s="253"/>
      <c r="Q266" s="253"/>
      <c r="R266" s="253"/>
      <c r="S266" s="253"/>
      <c r="T266" s="253"/>
      <c r="U266" s="253"/>
      <c r="V266" s="253"/>
      <c r="W266" s="253"/>
      <c r="X266" s="253"/>
      <c r="Y266" s="253"/>
      <c r="Z266" s="253"/>
    </row>
    <row r="267" spans="1:26" ht="14.25" customHeight="1">
      <c r="A267" s="253"/>
      <c r="B267" s="253"/>
      <c r="C267" s="253"/>
      <c r="D267" s="253"/>
      <c r="E267" s="253"/>
      <c r="F267" s="253"/>
      <c r="G267" s="253"/>
      <c r="H267" s="253"/>
      <c r="I267" s="253"/>
      <c r="J267" s="253"/>
      <c r="K267" s="253"/>
      <c r="L267" s="253"/>
      <c r="M267" s="253"/>
      <c r="N267" s="253"/>
      <c r="O267" s="253"/>
      <c r="P267" s="253"/>
      <c r="Q267" s="253"/>
      <c r="R267" s="253"/>
      <c r="S267" s="253"/>
      <c r="T267" s="253"/>
      <c r="U267" s="253"/>
      <c r="V267" s="253"/>
      <c r="W267" s="253"/>
      <c r="X267" s="253"/>
      <c r="Y267" s="253"/>
      <c r="Z267" s="253"/>
    </row>
    <row r="268" spans="1:26" ht="14.25" customHeight="1">
      <c r="A268" s="253"/>
      <c r="B268" s="253"/>
      <c r="C268" s="253"/>
      <c r="D268" s="253"/>
      <c r="E268" s="253"/>
      <c r="F268" s="253"/>
      <c r="G268" s="253"/>
      <c r="H268" s="253"/>
      <c r="I268" s="253"/>
      <c r="J268" s="253"/>
      <c r="K268" s="253"/>
      <c r="L268" s="253"/>
      <c r="M268" s="253"/>
      <c r="N268" s="253"/>
      <c r="O268" s="253"/>
      <c r="P268" s="253"/>
      <c r="Q268" s="253"/>
      <c r="R268" s="253"/>
      <c r="S268" s="253"/>
      <c r="T268" s="253"/>
      <c r="U268" s="253"/>
      <c r="V268" s="253"/>
      <c r="W268" s="253"/>
      <c r="X268" s="253"/>
      <c r="Y268" s="253"/>
      <c r="Z268" s="253"/>
    </row>
    <row r="269" spans="1:26" ht="14.25" customHeight="1">
      <c r="A269" s="253"/>
      <c r="B269" s="253"/>
      <c r="C269" s="253"/>
      <c r="D269" s="253"/>
      <c r="E269" s="253"/>
      <c r="F269" s="253"/>
      <c r="G269" s="253"/>
      <c r="H269" s="253"/>
      <c r="I269" s="253"/>
      <c r="J269" s="253"/>
      <c r="K269" s="253"/>
      <c r="L269" s="253"/>
      <c r="M269" s="253"/>
      <c r="N269" s="253"/>
      <c r="O269" s="253"/>
      <c r="P269" s="253"/>
      <c r="Q269" s="253"/>
      <c r="R269" s="253"/>
      <c r="S269" s="253"/>
      <c r="T269" s="253"/>
      <c r="U269" s="253"/>
      <c r="V269" s="253"/>
      <c r="W269" s="253"/>
      <c r="X269" s="253"/>
      <c r="Y269" s="253"/>
      <c r="Z269" s="253"/>
    </row>
    <row r="270" spans="1:26" ht="14.25" customHeight="1">
      <c r="A270" s="253"/>
      <c r="B270" s="253"/>
      <c r="C270" s="253"/>
      <c r="D270" s="253"/>
      <c r="E270" s="253"/>
      <c r="F270" s="253"/>
      <c r="G270" s="253"/>
      <c r="H270" s="253"/>
      <c r="I270" s="253"/>
      <c r="J270" s="253"/>
      <c r="K270" s="253"/>
      <c r="L270" s="253"/>
      <c r="M270" s="253"/>
      <c r="N270" s="253"/>
      <c r="O270" s="253"/>
      <c r="P270" s="253"/>
      <c r="Q270" s="253"/>
      <c r="R270" s="253"/>
      <c r="S270" s="253"/>
      <c r="T270" s="253"/>
      <c r="U270" s="253"/>
      <c r="V270" s="253"/>
      <c r="W270" s="253"/>
      <c r="X270" s="253"/>
      <c r="Y270" s="253"/>
      <c r="Z270" s="253"/>
    </row>
    <row r="271" spans="1:26" ht="14.25" customHeight="1">
      <c r="A271" s="253"/>
      <c r="B271" s="253"/>
      <c r="C271" s="253"/>
      <c r="D271" s="253"/>
      <c r="E271" s="253"/>
      <c r="F271" s="253"/>
      <c r="G271" s="253"/>
      <c r="H271" s="253"/>
      <c r="I271" s="253"/>
      <c r="J271" s="253"/>
      <c r="K271" s="253"/>
      <c r="L271" s="253"/>
      <c r="M271" s="253"/>
      <c r="N271" s="253"/>
      <c r="O271" s="253"/>
      <c r="P271" s="253"/>
      <c r="Q271" s="253"/>
      <c r="R271" s="253"/>
      <c r="S271" s="253"/>
      <c r="T271" s="253"/>
      <c r="U271" s="253"/>
      <c r="V271" s="253"/>
      <c r="W271" s="253"/>
      <c r="X271" s="253"/>
      <c r="Y271" s="253"/>
      <c r="Z271" s="253"/>
    </row>
    <row r="272" spans="1:26" ht="14.25" customHeight="1">
      <c r="A272" s="253"/>
      <c r="B272" s="253"/>
      <c r="C272" s="253"/>
      <c r="D272" s="253"/>
      <c r="E272" s="253"/>
      <c r="F272" s="253"/>
      <c r="G272" s="253"/>
      <c r="H272" s="253"/>
      <c r="I272" s="253"/>
      <c r="J272" s="253"/>
      <c r="K272" s="253"/>
      <c r="L272" s="253"/>
      <c r="M272" s="253"/>
      <c r="N272" s="253"/>
      <c r="O272" s="253"/>
      <c r="P272" s="253"/>
      <c r="Q272" s="253"/>
      <c r="R272" s="253"/>
      <c r="S272" s="253"/>
      <c r="T272" s="253"/>
      <c r="U272" s="253"/>
      <c r="V272" s="253"/>
      <c r="W272" s="253"/>
      <c r="X272" s="253"/>
      <c r="Y272" s="253"/>
      <c r="Z272" s="253"/>
    </row>
    <row r="273" spans="1:26" ht="14.25" customHeight="1">
      <c r="A273" s="253"/>
      <c r="B273" s="253"/>
      <c r="C273" s="253"/>
      <c r="D273" s="253"/>
      <c r="E273" s="253"/>
      <c r="F273" s="253"/>
      <c r="G273" s="253"/>
      <c r="H273" s="253"/>
      <c r="I273" s="253"/>
      <c r="J273" s="253"/>
      <c r="K273" s="253"/>
      <c r="L273" s="253"/>
      <c r="M273" s="253"/>
      <c r="N273" s="253"/>
      <c r="O273" s="253"/>
      <c r="P273" s="253"/>
      <c r="Q273" s="253"/>
      <c r="R273" s="253"/>
      <c r="S273" s="253"/>
      <c r="T273" s="253"/>
      <c r="U273" s="253"/>
      <c r="V273" s="253"/>
      <c r="W273" s="253"/>
      <c r="X273" s="253"/>
      <c r="Y273" s="253"/>
      <c r="Z273" s="253"/>
    </row>
    <row r="274" spans="1:26" ht="14.25" customHeight="1">
      <c r="A274" s="253"/>
      <c r="B274" s="253"/>
      <c r="C274" s="253"/>
      <c r="D274" s="253"/>
      <c r="E274" s="253"/>
      <c r="F274" s="253"/>
      <c r="G274" s="253"/>
      <c r="H274" s="253"/>
      <c r="I274" s="253"/>
      <c r="J274" s="253"/>
      <c r="K274" s="253"/>
      <c r="L274" s="253"/>
      <c r="M274" s="253"/>
      <c r="N274" s="253"/>
      <c r="O274" s="253"/>
      <c r="P274" s="253"/>
      <c r="Q274" s="253"/>
      <c r="R274" s="253"/>
      <c r="S274" s="253"/>
      <c r="T274" s="253"/>
      <c r="U274" s="253"/>
      <c r="V274" s="253"/>
      <c r="W274" s="253"/>
      <c r="X274" s="253"/>
      <c r="Y274" s="253"/>
      <c r="Z274" s="253"/>
    </row>
    <row r="275" spans="1:26" ht="14.25" customHeight="1">
      <c r="A275" s="253"/>
      <c r="B275" s="253"/>
      <c r="C275" s="253"/>
      <c r="D275" s="253"/>
      <c r="E275" s="253"/>
      <c r="F275" s="253"/>
      <c r="G275" s="253"/>
      <c r="H275" s="253"/>
      <c r="I275" s="253"/>
      <c r="J275" s="253"/>
      <c r="K275" s="253"/>
      <c r="L275" s="253"/>
      <c r="M275" s="253"/>
      <c r="N275" s="253"/>
      <c r="O275" s="253"/>
      <c r="P275" s="253"/>
      <c r="Q275" s="253"/>
      <c r="R275" s="253"/>
      <c r="S275" s="253"/>
      <c r="T275" s="253"/>
      <c r="U275" s="253"/>
      <c r="V275" s="253"/>
      <c r="W275" s="253"/>
      <c r="X275" s="253"/>
      <c r="Y275" s="253"/>
      <c r="Z275" s="253"/>
    </row>
    <row r="276" spans="1:26" ht="14.25" customHeight="1">
      <c r="A276" s="253"/>
      <c r="B276" s="253"/>
      <c r="C276" s="253"/>
      <c r="D276" s="253"/>
      <c r="E276" s="253"/>
      <c r="F276" s="253"/>
      <c r="G276" s="253"/>
      <c r="H276" s="253"/>
      <c r="I276" s="253"/>
      <c r="J276" s="253"/>
      <c r="K276" s="253"/>
      <c r="L276" s="253"/>
      <c r="M276" s="253"/>
      <c r="N276" s="253"/>
      <c r="O276" s="253"/>
      <c r="P276" s="253"/>
      <c r="Q276" s="253"/>
      <c r="R276" s="253"/>
      <c r="S276" s="253"/>
      <c r="T276" s="253"/>
      <c r="U276" s="253"/>
      <c r="V276" s="253"/>
      <c r="W276" s="253"/>
      <c r="X276" s="253"/>
      <c r="Y276" s="253"/>
      <c r="Z276" s="253"/>
    </row>
    <row r="277" spans="1:26" ht="14.25" customHeight="1">
      <c r="A277" s="253"/>
      <c r="B277" s="253"/>
      <c r="C277" s="253"/>
      <c r="D277" s="253"/>
      <c r="E277" s="253"/>
      <c r="F277" s="253"/>
      <c r="G277" s="253"/>
      <c r="H277" s="253"/>
      <c r="I277" s="253"/>
      <c r="J277" s="253"/>
      <c r="K277" s="253"/>
      <c r="L277" s="253"/>
      <c r="M277" s="253"/>
      <c r="N277" s="253"/>
      <c r="O277" s="253"/>
      <c r="P277" s="253"/>
      <c r="Q277" s="253"/>
      <c r="R277" s="253"/>
      <c r="S277" s="253"/>
      <c r="T277" s="253"/>
      <c r="U277" s="253"/>
      <c r="V277" s="253"/>
      <c r="W277" s="253"/>
      <c r="X277" s="253"/>
      <c r="Y277" s="253"/>
      <c r="Z277" s="253"/>
    </row>
    <row r="278" spans="1:26" ht="14.25" customHeight="1">
      <c r="A278" s="253"/>
      <c r="B278" s="253"/>
      <c r="C278" s="253"/>
      <c r="D278" s="253"/>
      <c r="E278" s="253"/>
      <c r="F278" s="253"/>
      <c r="G278" s="253"/>
      <c r="H278" s="253"/>
      <c r="I278" s="253"/>
      <c r="J278" s="253"/>
      <c r="K278" s="253"/>
      <c r="L278" s="253"/>
      <c r="M278" s="253"/>
      <c r="N278" s="253"/>
      <c r="O278" s="253"/>
      <c r="P278" s="253"/>
      <c r="Q278" s="253"/>
      <c r="R278" s="253"/>
      <c r="S278" s="253"/>
      <c r="T278" s="253"/>
      <c r="U278" s="253"/>
      <c r="V278" s="253"/>
      <c r="W278" s="253"/>
      <c r="X278" s="253"/>
      <c r="Y278" s="253"/>
      <c r="Z278" s="253"/>
    </row>
    <row r="279" spans="1:26" ht="14.25" customHeight="1">
      <c r="A279" s="253"/>
      <c r="B279" s="253"/>
      <c r="C279" s="253"/>
      <c r="D279" s="253"/>
      <c r="E279" s="253"/>
      <c r="F279" s="253"/>
      <c r="G279" s="253"/>
      <c r="H279" s="253"/>
      <c r="I279" s="253"/>
      <c r="J279" s="253"/>
      <c r="K279" s="253"/>
      <c r="L279" s="253"/>
      <c r="M279" s="253"/>
      <c r="N279" s="253"/>
      <c r="O279" s="253"/>
      <c r="P279" s="253"/>
      <c r="Q279" s="253"/>
      <c r="R279" s="253"/>
      <c r="S279" s="253"/>
      <c r="T279" s="253"/>
      <c r="U279" s="253"/>
      <c r="V279" s="253"/>
      <c r="W279" s="253"/>
      <c r="X279" s="253"/>
      <c r="Y279" s="253"/>
      <c r="Z279" s="253"/>
    </row>
    <row r="280" spans="1:26" ht="14.25" customHeight="1">
      <c r="A280" s="253"/>
      <c r="B280" s="253"/>
      <c r="C280" s="253"/>
      <c r="D280" s="253"/>
      <c r="E280" s="253"/>
      <c r="F280" s="253"/>
      <c r="G280" s="253"/>
      <c r="H280" s="253"/>
      <c r="I280" s="253"/>
      <c r="J280" s="253"/>
      <c r="K280" s="253"/>
      <c r="L280" s="253"/>
      <c r="M280" s="253"/>
      <c r="N280" s="253"/>
      <c r="O280" s="253"/>
      <c r="P280" s="253"/>
      <c r="Q280" s="253"/>
      <c r="R280" s="253"/>
      <c r="S280" s="253"/>
      <c r="T280" s="253"/>
      <c r="U280" s="253"/>
      <c r="V280" s="253"/>
      <c r="W280" s="253"/>
      <c r="X280" s="253"/>
      <c r="Y280" s="253"/>
      <c r="Z280" s="253"/>
    </row>
    <row r="281" spans="1:26" ht="14.25" customHeight="1">
      <c r="A281" s="253"/>
      <c r="B281" s="253"/>
      <c r="C281" s="253"/>
      <c r="D281" s="253"/>
      <c r="E281" s="253"/>
      <c r="F281" s="253"/>
      <c r="G281" s="253"/>
      <c r="H281" s="253"/>
      <c r="I281" s="253"/>
      <c r="J281" s="253"/>
      <c r="K281" s="253"/>
      <c r="L281" s="253"/>
      <c r="M281" s="253"/>
      <c r="N281" s="253"/>
      <c r="O281" s="253"/>
      <c r="P281" s="253"/>
      <c r="Q281" s="253"/>
      <c r="R281" s="253"/>
      <c r="S281" s="253"/>
      <c r="T281" s="253"/>
      <c r="U281" s="253"/>
      <c r="V281" s="253"/>
      <c r="W281" s="253"/>
      <c r="X281" s="253"/>
      <c r="Y281" s="253"/>
      <c r="Z281" s="253"/>
    </row>
    <row r="282" spans="1:26" ht="14.25" customHeight="1">
      <c r="A282" s="253"/>
      <c r="B282" s="253"/>
      <c r="C282" s="253"/>
      <c r="D282" s="253"/>
      <c r="E282" s="253"/>
      <c r="F282" s="253"/>
      <c r="G282" s="253"/>
      <c r="H282" s="253"/>
      <c r="I282" s="253"/>
      <c r="J282" s="253"/>
      <c r="K282" s="253"/>
      <c r="L282" s="253"/>
      <c r="M282" s="253"/>
      <c r="N282" s="253"/>
      <c r="O282" s="253"/>
      <c r="P282" s="253"/>
      <c r="Q282" s="253"/>
      <c r="R282" s="253"/>
      <c r="S282" s="253"/>
      <c r="T282" s="253"/>
      <c r="U282" s="253"/>
      <c r="V282" s="253"/>
      <c r="W282" s="253"/>
      <c r="X282" s="253"/>
      <c r="Y282" s="253"/>
      <c r="Z282" s="253"/>
    </row>
    <row r="283" spans="1:26" ht="14.25" customHeight="1">
      <c r="A283" s="253"/>
      <c r="B283" s="253"/>
      <c r="C283" s="253"/>
      <c r="D283" s="253"/>
      <c r="E283" s="253"/>
      <c r="F283" s="253"/>
      <c r="G283" s="253"/>
      <c r="H283" s="253"/>
      <c r="I283" s="253"/>
      <c r="J283" s="253"/>
      <c r="K283" s="253"/>
      <c r="L283" s="253"/>
      <c r="M283" s="253"/>
      <c r="N283" s="253"/>
      <c r="O283" s="253"/>
      <c r="P283" s="253"/>
      <c r="Q283" s="253"/>
      <c r="R283" s="253"/>
      <c r="S283" s="253"/>
      <c r="T283" s="253"/>
      <c r="U283" s="253"/>
      <c r="V283" s="253"/>
      <c r="W283" s="253"/>
      <c r="X283" s="253"/>
      <c r="Y283" s="253"/>
      <c r="Z283" s="253"/>
    </row>
    <row r="284" spans="1:26" ht="14.25" customHeight="1">
      <c r="A284" s="253"/>
      <c r="B284" s="253"/>
      <c r="C284" s="253"/>
      <c r="D284" s="253"/>
      <c r="E284" s="253"/>
      <c r="F284" s="253"/>
      <c r="G284" s="253"/>
      <c r="H284" s="253"/>
      <c r="I284" s="253"/>
      <c r="J284" s="253"/>
      <c r="K284" s="253"/>
      <c r="L284" s="253"/>
      <c r="M284" s="253"/>
      <c r="N284" s="253"/>
      <c r="O284" s="253"/>
      <c r="P284" s="253"/>
      <c r="Q284" s="253"/>
      <c r="R284" s="253"/>
      <c r="S284" s="253"/>
      <c r="T284" s="253"/>
      <c r="U284" s="253"/>
      <c r="V284" s="253"/>
      <c r="W284" s="253"/>
      <c r="X284" s="253"/>
      <c r="Y284" s="253"/>
      <c r="Z284" s="253"/>
    </row>
    <row r="285" spans="1:26" ht="14.25" customHeight="1">
      <c r="A285" s="253"/>
      <c r="B285" s="253"/>
      <c r="C285" s="253"/>
      <c r="D285" s="253"/>
      <c r="E285" s="253"/>
      <c r="F285" s="253"/>
      <c r="G285" s="253"/>
      <c r="H285" s="253"/>
      <c r="I285" s="253"/>
      <c r="J285" s="253"/>
      <c r="K285" s="253"/>
      <c r="L285" s="253"/>
      <c r="M285" s="253"/>
      <c r="N285" s="253"/>
      <c r="O285" s="253"/>
      <c r="P285" s="253"/>
      <c r="Q285" s="253"/>
      <c r="R285" s="253"/>
      <c r="S285" s="253"/>
      <c r="T285" s="253"/>
      <c r="U285" s="253"/>
      <c r="V285" s="253"/>
      <c r="W285" s="253"/>
      <c r="X285" s="253"/>
      <c r="Y285" s="253"/>
      <c r="Z285" s="253"/>
    </row>
    <row r="286" spans="1:26" ht="14.25" customHeight="1">
      <c r="A286" s="253"/>
      <c r="B286" s="253"/>
      <c r="C286" s="253"/>
      <c r="D286" s="253"/>
      <c r="E286" s="253"/>
      <c r="F286" s="253"/>
      <c r="G286" s="253"/>
      <c r="H286" s="253"/>
      <c r="I286" s="253"/>
      <c r="J286" s="253"/>
      <c r="K286" s="253"/>
      <c r="L286" s="253"/>
      <c r="M286" s="253"/>
      <c r="N286" s="253"/>
      <c r="O286" s="253"/>
      <c r="P286" s="253"/>
      <c r="Q286" s="253"/>
      <c r="R286" s="253"/>
      <c r="S286" s="253"/>
      <c r="T286" s="253"/>
      <c r="U286" s="253"/>
      <c r="V286" s="253"/>
      <c r="W286" s="253"/>
      <c r="X286" s="253"/>
      <c r="Y286" s="253"/>
      <c r="Z286" s="253"/>
    </row>
    <row r="287" spans="1:26" ht="14.25" customHeight="1">
      <c r="A287" s="253"/>
      <c r="B287" s="253"/>
      <c r="C287" s="253"/>
      <c r="D287" s="253"/>
      <c r="E287" s="253"/>
      <c r="F287" s="253"/>
      <c r="G287" s="253"/>
      <c r="H287" s="253"/>
      <c r="I287" s="253"/>
      <c r="J287" s="253"/>
      <c r="K287" s="253"/>
      <c r="L287" s="253"/>
      <c r="M287" s="253"/>
      <c r="N287" s="253"/>
      <c r="O287" s="253"/>
      <c r="P287" s="253"/>
      <c r="Q287" s="253"/>
      <c r="R287" s="253"/>
      <c r="S287" s="253"/>
      <c r="T287" s="253"/>
      <c r="U287" s="253"/>
      <c r="V287" s="253"/>
      <c r="W287" s="253"/>
      <c r="X287" s="253"/>
      <c r="Y287" s="253"/>
      <c r="Z287" s="253"/>
    </row>
    <row r="288" spans="1:26" ht="14.25" customHeight="1">
      <c r="A288" s="253"/>
      <c r="B288" s="253"/>
      <c r="C288" s="253"/>
      <c r="D288" s="253"/>
      <c r="E288" s="253"/>
      <c r="F288" s="253"/>
      <c r="G288" s="253"/>
      <c r="H288" s="253"/>
      <c r="I288" s="253"/>
      <c r="J288" s="253"/>
      <c r="K288" s="253"/>
      <c r="L288" s="253"/>
      <c r="M288" s="253"/>
      <c r="N288" s="253"/>
      <c r="O288" s="253"/>
      <c r="P288" s="253"/>
      <c r="Q288" s="253"/>
      <c r="R288" s="253"/>
      <c r="S288" s="253"/>
      <c r="T288" s="253"/>
      <c r="U288" s="253"/>
      <c r="V288" s="253"/>
      <c r="W288" s="253"/>
      <c r="X288" s="253"/>
      <c r="Y288" s="253"/>
      <c r="Z288" s="253"/>
    </row>
    <row r="289" spans="1:26" ht="14.25" customHeight="1">
      <c r="A289" s="253"/>
      <c r="B289" s="253"/>
      <c r="C289" s="253"/>
      <c r="D289" s="253"/>
      <c r="E289" s="253"/>
      <c r="F289" s="253"/>
      <c r="G289" s="253"/>
      <c r="H289" s="253"/>
      <c r="I289" s="253"/>
      <c r="J289" s="253"/>
      <c r="K289" s="253"/>
      <c r="L289" s="253"/>
      <c r="M289" s="253"/>
      <c r="N289" s="253"/>
      <c r="O289" s="253"/>
      <c r="P289" s="253"/>
      <c r="Q289" s="253"/>
      <c r="R289" s="253"/>
      <c r="S289" s="253"/>
      <c r="T289" s="253"/>
      <c r="U289" s="253"/>
      <c r="V289" s="253"/>
      <c r="W289" s="253"/>
      <c r="X289" s="253"/>
      <c r="Y289" s="253"/>
      <c r="Z289" s="253"/>
    </row>
    <row r="290" spans="1:26" ht="14.25" customHeight="1">
      <c r="A290" s="253"/>
      <c r="B290" s="253"/>
      <c r="C290" s="253"/>
      <c r="D290" s="253"/>
      <c r="E290" s="253"/>
      <c r="F290" s="253"/>
      <c r="G290" s="253"/>
      <c r="H290" s="253"/>
      <c r="I290" s="253"/>
      <c r="J290" s="253"/>
      <c r="K290" s="253"/>
      <c r="L290" s="253"/>
      <c r="M290" s="253"/>
      <c r="N290" s="253"/>
      <c r="O290" s="253"/>
      <c r="P290" s="253"/>
      <c r="Q290" s="253"/>
      <c r="R290" s="253"/>
      <c r="S290" s="253"/>
      <c r="T290" s="253"/>
      <c r="U290" s="253"/>
      <c r="V290" s="253"/>
      <c r="W290" s="253"/>
      <c r="X290" s="253"/>
      <c r="Y290" s="253"/>
      <c r="Z290" s="253"/>
    </row>
    <row r="291" spans="1:26" ht="14.25" customHeight="1">
      <c r="A291" s="253"/>
      <c r="B291" s="253"/>
      <c r="C291" s="253"/>
      <c r="D291" s="253"/>
      <c r="E291" s="253"/>
      <c r="F291" s="253"/>
      <c r="G291" s="253"/>
      <c r="H291" s="253"/>
      <c r="I291" s="253"/>
      <c r="J291" s="253"/>
      <c r="K291" s="253"/>
      <c r="L291" s="253"/>
      <c r="M291" s="253"/>
      <c r="N291" s="253"/>
      <c r="O291" s="253"/>
      <c r="P291" s="253"/>
      <c r="Q291" s="253"/>
      <c r="R291" s="253"/>
      <c r="S291" s="253"/>
      <c r="T291" s="253"/>
      <c r="U291" s="253"/>
      <c r="V291" s="253"/>
      <c r="W291" s="253"/>
      <c r="X291" s="253"/>
      <c r="Y291" s="253"/>
      <c r="Z291" s="253"/>
    </row>
    <row r="292" spans="1:26" ht="14.25" customHeight="1">
      <c r="A292" s="253"/>
      <c r="B292" s="253"/>
      <c r="C292" s="253"/>
      <c r="D292" s="253"/>
      <c r="E292" s="253"/>
      <c r="F292" s="253"/>
      <c r="G292" s="253"/>
      <c r="H292" s="253"/>
      <c r="I292" s="253"/>
      <c r="J292" s="253"/>
      <c r="K292" s="253"/>
      <c r="L292" s="253"/>
      <c r="M292" s="253"/>
      <c r="N292" s="253"/>
      <c r="O292" s="253"/>
      <c r="P292" s="253"/>
      <c r="Q292" s="253"/>
      <c r="R292" s="253"/>
      <c r="S292" s="253"/>
      <c r="T292" s="253"/>
      <c r="U292" s="253"/>
      <c r="V292" s="253"/>
      <c r="W292" s="253"/>
      <c r="X292" s="253"/>
      <c r="Y292" s="253"/>
      <c r="Z292" s="253"/>
    </row>
    <row r="293" spans="1:26" ht="14.25" customHeight="1">
      <c r="A293" s="253"/>
      <c r="B293" s="253"/>
      <c r="C293" s="253"/>
      <c r="D293" s="253"/>
      <c r="E293" s="253"/>
      <c r="F293" s="253"/>
      <c r="G293" s="253"/>
      <c r="H293" s="253"/>
      <c r="I293" s="253"/>
      <c r="J293" s="253"/>
      <c r="K293" s="253"/>
      <c r="L293" s="253"/>
      <c r="M293" s="253"/>
      <c r="N293" s="253"/>
      <c r="O293" s="253"/>
      <c r="P293" s="253"/>
      <c r="Q293" s="253"/>
      <c r="R293" s="253"/>
      <c r="S293" s="253"/>
      <c r="T293" s="253"/>
      <c r="U293" s="253"/>
      <c r="V293" s="253"/>
      <c r="W293" s="253"/>
      <c r="X293" s="253"/>
      <c r="Y293" s="253"/>
      <c r="Z293" s="253"/>
    </row>
    <row r="294" spans="1:26" ht="14.25" customHeight="1">
      <c r="A294" s="253"/>
      <c r="B294" s="253"/>
      <c r="C294" s="253"/>
      <c r="D294" s="253"/>
      <c r="E294" s="253"/>
      <c r="F294" s="253"/>
      <c r="G294" s="253"/>
      <c r="H294" s="253"/>
      <c r="I294" s="253"/>
      <c r="J294" s="253"/>
      <c r="K294" s="253"/>
      <c r="L294" s="253"/>
      <c r="M294" s="253"/>
      <c r="N294" s="253"/>
      <c r="O294" s="253"/>
      <c r="P294" s="253"/>
      <c r="Q294" s="253"/>
      <c r="R294" s="253"/>
      <c r="S294" s="253"/>
      <c r="T294" s="253"/>
      <c r="U294" s="253"/>
      <c r="V294" s="253"/>
      <c r="W294" s="253"/>
      <c r="X294" s="253"/>
      <c r="Y294" s="253"/>
      <c r="Z294" s="253"/>
    </row>
    <row r="295" spans="1:26" ht="14.25" customHeight="1">
      <c r="A295" s="253"/>
      <c r="B295" s="253"/>
      <c r="C295" s="253"/>
      <c r="D295" s="253"/>
      <c r="E295" s="253"/>
      <c r="F295" s="253"/>
      <c r="G295" s="253"/>
      <c r="H295" s="253"/>
      <c r="I295" s="253"/>
      <c r="J295" s="253"/>
      <c r="K295" s="253"/>
      <c r="L295" s="253"/>
      <c r="M295" s="253"/>
      <c r="N295" s="253"/>
      <c r="O295" s="253"/>
      <c r="P295" s="253"/>
      <c r="Q295" s="253"/>
      <c r="R295" s="253"/>
      <c r="S295" s="253"/>
      <c r="T295" s="253"/>
      <c r="U295" s="253"/>
      <c r="V295" s="253"/>
      <c r="W295" s="253"/>
      <c r="X295" s="253"/>
      <c r="Y295" s="253"/>
      <c r="Z295" s="253"/>
    </row>
    <row r="296" spans="1:26" ht="14.25" customHeight="1">
      <c r="A296" s="253"/>
      <c r="B296" s="253"/>
      <c r="C296" s="253"/>
      <c r="D296" s="253"/>
      <c r="E296" s="253"/>
      <c r="F296" s="253"/>
      <c r="G296" s="253"/>
      <c r="H296" s="253"/>
      <c r="I296" s="253"/>
      <c r="J296" s="253"/>
      <c r="K296" s="253"/>
      <c r="L296" s="253"/>
      <c r="M296" s="253"/>
      <c r="N296" s="253"/>
      <c r="O296" s="253"/>
      <c r="P296" s="253"/>
      <c r="Q296" s="253"/>
      <c r="R296" s="253"/>
      <c r="S296" s="253"/>
      <c r="T296" s="253"/>
      <c r="U296" s="253"/>
      <c r="V296" s="253"/>
      <c r="W296" s="253"/>
      <c r="X296" s="253"/>
      <c r="Y296" s="253"/>
      <c r="Z296" s="253"/>
    </row>
    <row r="297" spans="1:26" ht="14.25" customHeight="1">
      <c r="A297" s="253"/>
      <c r="B297" s="253"/>
      <c r="C297" s="253"/>
      <c r="D297" s="253"/>
      <c r="E297" s="253"/>
      <c r="F297" s="253"/>
      <c r="G297" s="253"/>
      <c r="H297" s="253"/>
      <c r="I297" s="253"/>
      <c r="J297" s="253"/>
      <c r="K297" s="253"/>
      <c r="L297" s="253"/>
      <c r="M297" s="253"/>
      <c r="N297" s="253"/>
      <c r="O297" s="253"/>
      <c r="P297" s="253"/>
      <c r="Q297" s="253"/>
      <c r="R297" s="253"/>
      <c r="S297" s="253"/>
      <c r="T297" s="253"/>
      <c r="U297" s="253"/>
      <c r="V297" s="253"/>
      <c r="W297" s="253"/>
      <c r="X297" s="253"/>
      <c r="Y297" s="253"/>
      <c r="Z297" s="253"/>
    </row>
    <row r="298" spans="1:26" ht="14.25" customHeight="1">
      <c r="A298" s="253"/>
      <c r="B298" s="253"/>
      <c r="C298" s="253"/>
      <c r="D298" s="253"/>
      <c r="E298" s="253"/>
      <c r="F298" s="253"/>
      <c r="G298" s="253"/>
      <c r="H298" s="253"/>
      <c r="I298" s="253"/>
      <c r="J298" s="253"/>
      <c r="K298" s="253"/>
      <c r="L298" s="253"/>
      <c r="M298" s="253"/>
      <c r="N298" s="253"/>
      <c r="O298" s="253"/>
      <c r="P298" s="253"/>
      <c r="Q298" s="253"/>
      <c r="R298" s="253"/>
      <c r="S298" s="253"/>
      <c r="T298" s="253"/>
      <c r="U298" s="253"/>
      <c r="V298" s="253"/>
      <c r="W298" s="253"/>
      <c r="X298" s="253"/>
      <c r="Y298" s="253"/>
      <c r="Z298" s="253"/>
    </row>
    <row r="299" spans="1:26" ht="14.25" customHeight="1">
      <c r="A299" s="253"/>
      <c r="B299" s="253"/>
      <c r="C299" s="253"/>
      <c r="D299" s="253"/>
      <c r="E299" s="253"/>
      <c r="F299" s="253"/>
      <c r="G299" s="253"/>
      <c r="H299" s="253"/>
      <c r="I299" s="253"/>
      <c r="J299" s="253"/>
      <c r="K299" s="253"/>
      <c r="L299" s="253"/>
      <c r="M299" s="253"/>
      <c r="N299" s="253"/>
      <c r="O299" s="253"/>
      <c r="P299" s="253"/>
      <c r="Q299" s="253"/>
      <c r="R299" s="253"/>
      <c r="S299" s="253"/>
      <c r="T299" s="253"/>
      <c r="U299" s="253"/>
      <c r="V299" s="253"/>
      <c r="W299" s="253"/>
      <c r="X299" s="253"/>
      <c r="Y299" s="253"/>
      <c r="Z299" s="253"/>
    </row>
    <row r="300" spans="1:26" ht="14.25" customHeight="1">
      <c r="A300" s="253"/>
      <c r="B300" s="253"/>
      <c r="C300" s="253"/>
      <c r="D300" s="253"/>
      <c r="E300" s="253"/>
      <c r="F300" s="253"/>
      <c r="G300" s="253"/>
      <c r="H300" s="253"/>
      <c r="I300" s="253"/>
      <c r="J300" s="253"/>
      <c r="K300" s="253"/>
      <c r="L300" s="253"/>
      <c r="M300" s="253"/>
      <c r="N300" s="253"/>
      <c r="O300" s="253"/>
      <c r="P300" s="253"/>
      <c r="Q300" s="253"/>
      <c r="R300" s="253"/>
      <c r="S300" s="253"/>
      <c r="T300" s="253"/>
      <c r="U300" s="253"/>
      <c r="V300" s="253"/>
      <c r="W300" s="253"/>
      <c r="X300" s="253"/>
      <c r="Y300" s="253"/>
      <c r="Z300" s="253"/>
    </row>
    <row r="301" spans="1:26" ht="14.25" customHeight="1">
      <c r="A301" s="253"/>
      <c r="B301" s="253"/>
      <c r="C301" s="253"/>
      <c r="D301" s="253"/>
      <c r="E301" s="253"/>
      <c r="F301" s="253"/>
      <c r="G301" s="253"/>
      <c r="H301" s="253"/>
      <c r="I301" s="253"/>
      <c r="J301" s="253"/>
      <c r="K301" s="253"/>
      <c r="L301" s="253"/>
      <c r="M301" s="253"/>
      <c r="N301" s="253"/>
      <c r="O301" s="253"/>
      <c r="P301" s="253"/>
      <c r="Q301" s="253"/>
      <c r="R301" s="253"/>
      <c r="S301" s="253"/>
      <c r="T301" s="253"/>
      <c r="U301" s="253"/>
      <c r="V301" s="253"/>
      <c r="W301" s="253"/>
      <c r="X301" s="253"/>
      <c r="Y301" s="253"/>
      <c r="Z301" s="253"/>
    </row>
    <row r="302" spans="1:26" ht="14.25" customHeight="1">
      <c r="A302" s="253"/>
      <c r="B302" s="253"/>
      <c r="C302" s="253"/>
      <c r="D302" s="253"/>
      <c r="E302" s="253"/>
      <c r="F302" s="253"/>
      <c r="G302" s="253"/>
      <c r="H302" s="253"/>
      <c r="I302" s="253"/>
      <c r="J302" s="253"/>
      <c r="K302" s="253"/>
      <c r="L302" s="253"/>
      <c r="M302" s="253"/>
      <c r="N302" s="253"/>
      <c r="O302" s="253"/>
      <c r="P302" s="253"/>
      <c r="Q302" s="253"/>
      <c r="R302" s="253"/>
      <c r="S302" s="253"/>
      <c r="T302" s="253"/>
      <c r="U302" s="253"/>
      <c r="V302" s="253"/>
      <c r="W302" s="253"/>
      <c r="X302" s="253"/>
      <c r="Y302" s="253"/>
      <c r="Z302" s="253"/>
    </row>
    <row r="303" spans="1:26" ht="14.25" customHeight="1">
      <c r="A303" s="253"/>
      <c r="B303" s="253"/>
      <c r="C303" s="253"/>
      <c r="D303" s="253"/>
      <c r="E303" s="253"/>
      <c r="F303" s="253"/>
      <c r="G303" s="253"/>
      <c r="H303" s="253"/>
      <c r="I303" s="253"/>
      <c r="J303" s="253"/>
      <c r="K303" s="253"/>
      <c r="L303" s="253"/>
      <c r="M303" s="253"/>
      <c r="N303" s="253"/>
      <c r="O303" s="253"/>
      <c r="P303" s="253"/>
      <c r="Q303" s="253"/>
      <c r="R303" s="253"/>
      <c r="S303" s="253"/>
      <c r="T303" s="253"/>
      <c r="U303" s="253"/>
      <c r="V303" s="253"/>
      <c r="W303" s="253"/>
      <c r="X303" s="253"/>
      <c r="Y303" s="253"/>
      <c r="Z303" s="253"/>
    </row>
    <row r="304" spans="1:26" ht="14.25" customHeight="1">
      <c r="A304" s="253"/>
      <c r="B304" s="253"/>
      <c r="C304" s="253"/>
      <c r="D304" s="253"/>
      <c r="E304" s="253"/>
      <c r="F304" s="253"/>
      <c r="G304" s="253"/>
      <c r="H304" s="253"/>
      <c r="I304" s="253"/>
      <c r="J304" s="253"/>
      <c r="K304" s="253"/>
      <c r="L304" s="253"/>
      <c r="M304" s="253"/>
      <c r="N304" s="253"/>
      <c r="O304" s="253"/>
      <c r="P304" s="253"/>
      <c r="Q304" s="253"/>
      <c r="R304" s="253"/>
      <c r="S304" s="253"/>
      <c r="T304" s="253"/>
      <c r="U304" s="253"/>
      <c r="V304" s="253"/>
      <c r="W304" s="253"/>
      <c r="X304" s="253"/>
      <c r="Y304" s="253"/>
      <c r="Z304" s="253"/>
    </row>
    <row r="305" spans="1:26" ht="14.25" customHeight="1">
      <c r="A305" s="253"/>
      <c r="B305" s="253"/>
      <c r="C305" s="253"/>
      <c r="D305" s="253"/>
      <c r="E305" s="253"/>
      <c r="F305" s="253"/>
      <c r="G305" s="253"/>
      <c r="H305" s="253"/>
      <c r="I305" s="253"/>
      <c r="J305" s="253"/>
      <c r="K305" s="253"/>
      <c r="L305" s="253"/>
      <c r="M305" s="253"/>
      <c r="N305" s="253"/>
      <c r="O305" s="253"/>
      <c r="P305" s="253"/>
      <c r="Q305" s="253"/>
      <c r="R305" s="253"/>
      <c r="S305" s="253"/>
      <c r="T305" s="253"/>
      <c r="U305" s="253"/>
      <c r="V305" s="253"/>
      <c r="W305" s="253"/>
      <c r="X305" s="253"/>
      <c r="Y305" s="253"/>
      <c r="Z305" s="253"/>
    </row>
    <row r="306" spans="1:26" ht="14.25" customHeight="1">
      <c r="A306" s="253"/>
      <c r="B306" s="253"/>
      <c r="C306" s="253"/>
      <c r="D306" s="253"/>
      <c r="E306" s="253"/>
      <c r="F306" s="253"/>
      <c r="G306" s="253"/>
      <c r="H306" s="253"/>
      <c r="I306" s="253"/>
      <c r="J306" s="253"/>
      <c r="K306" s="253"/>
      <c r="L306" s="253"/>
      <c r="M306" s="253"/>
      <c r="N306" s="253"/>
      <c r="O306" s="253"/>
      <c r="P306" s="253"/>
      <c r="Q306" s="253"/>
      <c r="R306" s="253"/>
      <c r="S306" s="253"/>
      <c r="T306" s="253"/>
      <c r="U306" s="253"/>
      <c r="V306" s="253"/>
      <c r="W306" s="253"/>
      <c r="X306" s="253"/>
      <c r="Y306" s="253"/>
      <c r="Z306" s="253"/>
    </row>
    <row r="307" spans="1:26" ht="14.25" customHeight="1">
      <c r="A307" s="253"/>
      <c r="B307" s="253"/>
      <c r="C307" s="253"/>
      <c r="D307" s="253"/>
      <c r="E307" s="253"/>
      <c r="F307" s="253"/>
      <c r="G307" s="253"/>
      <c r="H307" s="253"/>
      <c r="I307" s="253"/>
      <c r="J307" s="253"/>
      <c r="K307" s="253"/>
      <c r="L307" s="253"/>
      <c r="M307" s="253"/>
      <c r="N307" s="253"/>
      <c r="O307" s="253"/>
      <c r="P307" s="253"/>
      <c r="Q307" s="253"/>
      <c r="R307" s="253"/>
      <c r="S307" s="253"/>
      <c r="T307" s="253"/>
      <c r="U307" s="253"/>
      <c r="V307" s="253"/>
      <c r="W307" s="253"/>
      <c r="X307" s="253"/>
      <c r="Y307" s="253"/>
      <c r="Z307" s="253"/>
    </row>
    <row r="308" spans="1:26" ht="14.25" customHeight="1">
      <c r="A308" s="253"/>
      <c r="B308" s="253"/>
      <c r="C308" s="253"/>
      <c r="D308" s="253"/>
      <c r="E308" s="253"/>
      <c r="F308" s="253"/>
      <c r="G308" s="253"/>
      <c r="H308" s="253"/>
      <c r="I308" s="253"/>
      <c r="J308" s="253"/>
      <c r="K308" s="253"/>
      <c r="L308" s="253"/>
      <c r="M308" s="253"/>
      <c r="N308" s="253"/>
      <c r="O308" s="253"/>
      <c r="P308" s="253"/>
      <c r="Q308" s="253"/>
      <c r="R308" s="253"/>
      <c r="S308" s="253"/>
      <c r="T308" s="253"/>
      <c r="U308" s="253"/>
      <c r="V308" s="253"/>
      <c r="W308" s="253"/>
      <c r="X308" s="253"/>
      <c r="Y308" s="253"/>
      <c r="Z308" s="253"/>
    </row>
    <row r="309" spans="1:26" ht="14.25" customHeight="1">
      <c r="A309" s="253"/>
      <c r="B309" s="253"/>
      <c r="C309" s="253"/>
      <c r="D309" s="253"/>
      <c r="E309" s="253"/>
      <c r="F309" s="253"/>
      <c r="G309" s="253"/>
      <c r="H309" s="253"/>
      <c r="I309" s="253"/>
      <c r="J309" s="253"/>
      <c r="K309" s="253"/>
      <c r="L309" s="253"/>
      <c r="M309" s="253"/>
      <c r="N309" s="253"/>
      <c r="O309" s="253"/>
      <c r="P309" s="253"/>
      <c r="Q309" s="253"/>
      <c r="R309" s="253"/>
      <c r="S309" s="253"/>
      <c r="T309" s="253"/>
      <c r="U309" s="253"/>
      <c r="V309" s="253"/>
      <c r="W309" s="253"/>
      <c r="X309" s="253"/>
      <c r="Y309" s="253"/>
      <c r="Z309" s="253"/>
    </row>
    <row r="310" spans="1:26" ht="14.25" customHeight="1">
      <c r="A310" s="253"/>
      <c r="B310" s="253"/>
      <c r="C310" s="253"/>
      <c r="D310" s="253"/>
      <c r="E310" s="253"/>
      <c r="F310" s="253"/>
      <c r="G310" s="253"/>
      <c r="H310" s="253"/>
      <c r="I310" s="253"/>
      <c r="J310" s="253"/>
      <c r="K310" s="253"/>
      <c r="L310" s="253"/>
      <c r="M310" s="253"/>
      <c r="N310" s="253"/>
      <c r="O310" s="253"/>
      <c r="P310" s="253"/>
      <c r="Q310" s="253"/>
      <c r="R310" s="253"/>
      <c r="S310" s="253"/>
      <c r="T310" s="253"/>
      <c r="U310" s="253"/>
      <c r="V310" s="253"/>
      <c r="W310" s="253"/>
      <c r="X310" s="253"/>
      <c r="Y310" s="253"/>
      <c r="Z310" s="253"/>
    </row>
    <row r="311" spans="1:26" ht="14.25" customHeight="1">
      <c r="A311" s="253"/>
      <c r="B311" s="253"/>
      <c r="C311" s="253"/>
      <c r="D311" s="253"/>
      <c r="E311" s="253"/>
      <c r="F311" s="253"/>
      <c r="G311" s="253"/>
      <c r="H311" s="253"/>
      <c r="I311" s="253"/>
      <c r="J311" s="253"/>
      <c r="K311" s="253"/>
      <c r="L311" s="253"/>
      <c r="M311" s="253"/>
      <c r="N311" s="253"/>
      <c r="O311" s="253"/>
      <c r="P311" s="253"/>
      <c r="Q311" s="253"/>
      <c r="R311" s="253"/>
      <c r="S311" s="253"/>
      <c r="T311" s="253"/>
      <c r="U311" s="253"/>
      <c r="V311" s="253"/>
      <c r="W311" s="253"/>
      <c r="X311" s="253"/>
      <c r="Y311" s="253"/>
      <c r="Z311" s="253"/>
    </row>
    <row r="312" spans="1:26" ht="14.25" customHeight="1">
      <c r="A312" s="253"/>
      <c r="B312" s="253"/>
      <c r="C312" s="253"/>
      <c r="D312" s="253"/>
      <c r="E312" s="253"/>
      <c r="F312" s="253"/>
      <c r="G312" s="253"/>
      <c r="H312" s="253"/>
      <c r="I312" s="253"/>
      <c r="J312" s="253"/>
      <c r="K312" s="253"/>
      <c r="L312" s="253"/>
      <c r="M312" s="253"/>
      <c r="N312" s="253"/>
      <c r="O312" s="253"/>
      <c r="P312" s="253"/>
      <c r="Q312" s="253"/>
      <c r="R312" s="253"/>
      <c r="S312" s="253"/>
      <c r="T312" s="253"/>
      <c r="U312" s="253"/>
      <c r="V312" s="253"/>
      <c r="W312" s="253"/>
      <c r="X312" s="253"/>
      <c r="Y312" s="253"/>
      <c r="Z312" s="253"/>
    </row>
    <row r="313" spans="1:26" ht="14.25" customHeight="1">
      <c r="A313" s="253"/>
      <c r="B313" s="253"/>
      <c r="C313" s="253"/>
      <c r="D313" s="253"/>
      <c r="E313" s="253"/>
      <c r="F313" s="253"/>
      <c r="G313" s="253"/>
      <c r="H313" s="253"/>
      <c r="I313" s="253"/>
      <c r="J313" s="253"/>
      <c r="K313" s="253"/>
      <c r="L313" s="253"/>
      <c r="M313" s="253"/>
      <c r="N313" s="253"/>
      <c r="O313" s="253"/>
      <c r="P313" s="253"/>
      <c r="Q313" s="253"/>
      <c r="R313" s="253"/>
      <c r="S313" s="253"/>
      <c r="T313" s="253"/>
      <c r="U313" s="253"/>
      <c r="V313" s="253"/>
      <c r="W313" s="253"/>
      <c r="X313" s="253"/>
      <c r="Y313" s="253"/>
      <c r="Z313" s="253"/>
    </row>
    <row r="314" spans="1:26" ht="14.25" customHeight="1">
      <c r="A314" s="253"/>
      <c r="B314" s="253"/>
      <c r="C314" s="253"/>
      <c r="D314" s="253"/>
      <c r="E314" s="253"/>
      <c r="F314" s="253"/>
      <c r="G314" s="253"/>
      <c r="H314" s="253"/>
      <c r="I314" s="253"/>
      <c r="J314" s="253"/>
      <c r="K314" s="253"/>
      <c r="L314" s="253"/>
      <c r="M314" s="253"/>
      <c r="N314" s="253"/>
      <c r="O314" s="253"/>
      <c r="P314" s="253"/>
      <c r="Q314" s="253"/>
      <c r="R314" s="253"/>
      <c r="S314" s="253"/>
      <c r="T314" s="253"/>
      <c r="U314" s="253"/>
      <c r="V314" s="253"/>
      <c r="W314" s="253"/>
      <c r="X314" s="253"/>
      <c r="Y314" s="253"/>
      <c r="Z314" s="253"/>
    </row>
    <row r="315" spans="1:26" ht="14.25" customHeight="1">
      <c r="A315" s="253"/>
      <c r="B315" s="253"/>
      <c r="C315" s="253"/>
      <c r="D315" s="253"/>
      <c r="E315" s="253"/>
      <c r="F315" s="253"/>
      <c r="G315" s="253"/>
      <c r="H315" s="253"/>
      <c r="I315" s="253"/>
      <c r="J315" s="253"/>
      <c r="K315" s="253"/>
      <c r="L315" s="253"/>
      <c r="M315" s="253"/>
      <c r="N315" s="253"/>
      <c r="O315" s="253"/>
      <c r="P315" s="253"/>
      <c r="Q315" s="253"/>
      <c r="R315" s="253"/>
      <c r="S315" s="253"/>
      <c r="T315" s="253"/>
      <c r="U315" s="253"/>
      <c r="V315" s="253"/>
      <c r="W315" s="253"/>
      <c r="X315" s="253"/>
      <c r="Y315" s="253"/>
      <c r="Z315" s="253"/>
    </row>
    <row r="316" spans="1:26" ht="15.75" customHeight="1"/>
    <row r="317" spans="1:26" ht="15.75" customHeight="1"/>
    <row r="318" spans="1:26" ht="15.75" customHeight="1"/>
    <row r="319" spans="1:26" ht="15.75" customHeight="1"/>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00"/>
    <outlinePr summaryBelow="0" summaryRight="0"/>
    <pageSetUpPr fitToPage="1"/>
  </sheetPr>
  <dimension ref="A1:Z1000"/>
  <sheetViews>
    <sheetView showGridLines="0" workbookViewId="0">
      <selection activeCell="C8" sqref="C8"/>
    </sheetView>
  </sheetViews>
  <sheetFormatPr baseColWidth="10" defaultColWidth="14.5" defaultRowHeight="15" customHeight="1" x14ac:dyDescent="0"/>
  <cols>
    <col min="1" max="1" width="2.1640625" customWidth="1"/>
    <col min="2" max="2" width="40" customWidth="1"/>
    <col min="3" max="8" width="11.5" customWidth="1"/>
    <col min="9" max="26" width="10.6640625" customWidth="1"/>
  </cols>
  <sheetData>
    <row r="1" spans="1:26" ht="13.5" customHeight="1">
      <c r="A1" s="72"/>
      <c r="B1" s="72"/>
      <c r="C1" s="72"/>
      <c r="D1" s="72"/>
      <c r="E1" s="72"/>
      <c r="F1" s="72"/>
      <c r="G1" s="72"/>
      <c r="H1" s="72"/>
      <c r="I1" s="72"/>
      <c r="J1" s="72"/>
      <c r="K1" s="72"/>
      <c r="L1" s="72"/>
      <c r="M1" s="72"/>
      <c r="N1" s="72"/>
      <c r="O1" s="72"/>
      <c r="P1" s="72"/>
      <c r="Q1" s="72"/>
      <c r="R1" s="72"/>
      <c r="S1" s="72"/>
      <c r="T1" s="72"/>
      <c r="U1" s="72"/>
      <c r="V1" s="72"/>
      <c r="W1" s="72"/>
      <c r="X1" s="72"/>
      <c r="Y1" s="72"/>
      <c r="Z1" s="72"/>
    </row>
    <row r="2" spans="1:26" ht="26.25" customHeight="1">
      <c r="A2" s="72"/>
      <c r="B2" s="37" t="s">
        <v>292</v>
      </c>
      <c r="C2" s="37"/>
      <c r="D2" s="37"/>
      <c r="E2" s="37"/>
      <c r="F2" s="37"/>
      <c r="G2" s="37"/>
      <c r="H2" s="72"/>
      <c r="I2" s="72"/>
      <c r="J2" s="72"/>
      <c r="K2" s="72"/>
      <c r="L2" s="72"/>
      <c r="M2" s="72"/>
      <c r="N2" s="72"/>
      <c r="O2" s="72"/>
      <c r="P2" s="72"/>
      <c r="Q2" s="72"/>
      <c r="R2" s="72"/>
      <c r="S2" s="72"/>
      <c r="T2" s="72"/>
      <c r="U2" s="72"/>
      <c r="V2" s="72"/>
      <c r="W2" s="72"/>
      <c r="X2" s="72"/>
      <c r="Y2" s="72"/>
      <c r="Z2" s="72"/>
    </row>
    <row r="3" spans="1:26" ht="13.5" customHeight="1">
      <c r="A3" s="132"/>
      <c r="B3" s="309" t="s">
        <v>30</v>
      </c>
      <c r="C3" s="310">
        <f>HYPOTHESES!C3</f>
        <v>2018</v>
      </c>
      <c r="D3" s="310">
        <f>HYPOTHESES!D3</f>
        <v>2019</v>
      </c>
      <c r="E3" s="310">
        <f>HYPOTHESES!E3</f>
        <v>2020</v>
      </c>
      <c r="F3" s="310">
        <f>HYPOTHESES!F3</f>
        <v>2021</v>
      </c>
      <c r="G3" s="310">
        <f>HYPOTHESES!G3</f>
        <v>2022</v>
      </c>
      <c r="H3" s="1"/>
      <c r="I3" s="132"/>
      <c r="J3" s="132"/>
      <c r="K3" s="132"/>
      <c r="L3" s="132"/>
      <c r="M3" s="132"/>
      <c r="N3" s="132"/>
      <c r="O3" s="132"/>
      <c r="P3" s="132"/>
      <c r="Q3" s="132"/>
      <c r="R3" s="132"/>
      <c r="S3" s="132"/>
      <c r="T3" s="132"/>
      <c r="U3" s="132"/>
      <c r="V3" s="132"/>
      <c r="W3" s="132"/>
      <c r="X3" s="132"/>
      <c r="Y3" s="132"/>
      <c r="Z3" s="132"/>
    </row>
    <row r="4" spans="1:26" ht="13.5" customHeight="1">
      <c r="A4" s="72"/>
      <c r="B4" s="311" t="s">
        <v>293</v>
      </c>
      <c r="C4" s="312">
        <f t="shared" ref="C4:G4" si="0">0.68%*C15</f>
        <v>0</v>
      </c>
      <c r="D4" s="312">
        <f t="shared" si="0"/>
        <v>0</v>
      </c>
      <c r="E4" s="312">
        <f t="shared" si="0"/>
        <v>0</v>
      </c>
      <c r="F4" s="312">
        <f t="shared" si="0"/>
        <v>0</v>
      </c>
      <c r="G4" s="312">
        <f t="shared" si="0"/>
        <v>0</v>
      </c>
      <c r="H4" s="26"/>
      <c r="I4" s="72"/>
      <c r="J4" s="72"/>
      <c r="K4" s="72"/>
      <c r="L4" s="72"/>
      <c r="M4" s="72"/>
      <c r="N4" s="72"/>
      <c r="O4" s="72"/>
      <c r="P4" s="72"/>
      <c r="Q4" s="72"/>
      <c r="R4" s="72"/>
      <c r="S4" s="72"/>
      <c r="T4" s="72"/>
      <c r="U4" s="72"/>
      <c r="V4" s="72"/>
      <c r="W4" s="72"/>
      <c r="X4" s="72"/>
      <c r="Y4" s="72"/>
      <c r="Z4" s="72"/>
    </row>
    <row r="5" spans="1:26" ht="13.5" customHeight="1">
      <c r="A5" s="72"/>
      <c r="B5" s="311" t="s">
        <v>294</v>
      </c>
      <c r="C5" s="312">
        <f t="shared" ref="C5:G5" si="1">IF(C14&lt;10,0.55%,IF(C14&lt;20,1.05%,1.6%))*C15</f>
        <v>0</v>
      </c>
      <c r="D5" s="312">
        <f t="shared" si="1"/>
        <v>0</v>
      </c>
      <c r="E5" s="312">
        <f t="shared" si="1"/>
        <v>0</v>
      </c>
      <c r="F5" s="312">
        <f t="shared" si="1"/>
        <v>0</v>
      </c>
      <c r="G5" s="312">
        <f t="shared" si="1"/>
        <v>0</v>
      </c>
      <c r="H5" s="26"/>
      <c r="I5" s="72"/>
      <c r="J5" s="72"/>
      <c r="K5" s="72"/>
      <c r="L5" s="72"/>
      <c r="M5" s="72"/>
      <c r="N5" s="72"/>
      <c r="O5" s="72"/>
      <c r="P5" s="72"/>
      <c r="Q5" s="72"/>
      <c r="R5" s="72"/>
      <c r="S5" s="72"/>
      <c r="T5" s="72"/>
      <c r="U5" s="72"/>
      <c r="V5" s="72"/>
      <c r="W5" s="72"/>
      <c r="X5" s="72"/>
      <c r="Y5" s="72"/>
      <c r="Z5" s="72"/>
    </row>
    <row r="6" spans="1:26" ht="13.5" customHeight="1">
      <c r="A6" s="72"/>
      <c r="B6" s="311" t="s">
        <v>295</v>
      </c>
      <c r="C6" s="312">
        <f t="shared" ref="C6:G6" si="2">IF(C14&lt;20,0,0.45%)*C15</f>
        <v>0</v>
      </c>
      <c r="D6" s="312">
        <f t="shared" si="2"/>
        <v>0</v>
      </c>
      <c r="E6" s="312">
        <f t="shared" si="2"/>
        <v>0</v>
      </c>
      <c r="F6" s="312">
        <f t="shared" si="2"/>
        <v>0</v>
      </c>
      <c r="G6" s="312">
        <f t="shared" si="2"/>
        <v>0</v>
      </c>
      <c r="H6" s="26"/>
      <c r="I6" s="72"/>
      <c r="J6" s="72"/>
      <c r="K6" s="72"/>
      <c r="L6" s="72"/>
      <c r="M6" s="72"/>
      <c r="N6" s="72"/>
      <c r="O6" s="72"/>
      <c r="P6" s="72"/>
      <c r="Q6" s="72"/>
      <c r="R6" s="72"/>
      <c r="S6" s="72"/>
      <c r="T6" s="72"/>
      <c r="U6" s="72"/>
      <c r="V6" s="72"/>
      <c r="W6" s="72"/>
      <c r="X6" s="72"/>
      <c r="Y6" s="72"/>
      <c r="Z6" s="72"/>
    </row>
    <row r="7" spans="1:26" ht="13.5" customHeight="1">
      <c r="A7" s="72"/>
      <c r="B7" s="311" t="s">
        <v>296</v>
      </c>
      <c r="C7" s="312">
        <f t="shared" ref="C7:G7" si="3">IF(C16&lt;760000,0,0.16%*C16)</f>
        <v>0</v>
      </c>
      <c r="D7" s="312">
        <f t="shared" si="3"/>
        <v>0</v>
      </c>
      <c r="E7" s="312">
        <f t="shared" si="3"/>
        <v>0</v>
      </c>
      <c r="F7" s="312">
        <f t="shared" si="3"/>
        <v>0</v>
      </c>
      <c r="G7" s="312">
        <f t="shared" si="3"/>
        <v>0</v>
      </c>
      <c r="H7" s="26"/>
      <c r="I7" s="72"/>
      <c r="J7" s="72"/>
      <c r="K7" s="72"/>
      <c r="L7" s="72"/>
      <c r="M7" s="72"/>
      <c r="N7" s="72"/>
      <c r="O7" s="72"/>
      <c r="P7" s="72"/>
      <c r="Q7" s="72"/>
      <c r="R7" s="72"/>
      <c r="S7" s="72"/>
      <c r="T7" s="72"/>
      <c r="U7" s="72"/>
      <c r="V7" s="72"/>
      <c r="W7" s="72"/>
      <c r="X7" s="72"/>
      <c r="Y7" s="72"/>
      <c r="Z7" s="72"/>
    </row>
    <row r="8" spans="1:26" ht="13.5" customHeight="1">
      <c r="A8" s="72"/>
      <c r="B8" s="311" t="s">
        <v>297</v>
      </c>
      <c r="C8" s="313">
        <f t="shared" ref="C8:G8" si="4">200+(C17*27.26%/10)</f>
        <v>200</v>
      </c>
      <c r="D8" s="313">
        <f t="shared" si="4"/>
        <v>200</v>
      </c>
      <c r="E8" s="313">
        <f t="shared" si="4"/>
        <v>200</v>
      </c>
      <c r="F8" s="313">
        <f t="shared" si="4"/>
        <v>200</v>
      </c>
      <c r="G8" s="313">
        <f t="shared" si="4"/>
        <v>200</v>
      </c>
      <c r="H8" s="26"/>
      <c r="I8" s="72"/>
      <c r="J8" s="72"/>
      <c r="K8" s="72"/>
      <c r="L8" s="72"/>
      <c r="M8" s="72"/>
      <c r="N8" s="72"/>
      <c r="O8" s="72"/>
      <c r="P8" s="72"/>
      <c r="Q8" s="72"/>
      <c r="R8" s="72"/>
      <c r="S8" s="72"/>
      <c r="T8" s="72"/>
      <c r="U8" s="72"/>
      <c r="V8" s="72"/>
      <c r="W8" s="72"/>
      <c r="X8" s="72"/>
      <c r="Y8" s="72"/>
      <c r="Z8" s="72"/>
    </row>
    <row r="9" spans="1:26" ht="13.5" customHeight="1">
      <c r="A9" s="72"/>
      <c r="B9" s="314" t="s">
        <v>298</v>
      </c>
      <c r="C9" s="315">
        <f t="shared" ref="C9:G9" si="5">IF(C16&lt;500000,0,IF(C16&lt;3000000,0.5%,IF(C16&lt;10000000,1.4%,1.5%)))*C18</f>
        <v>0</v>
      </c>
      <c r="D9" s="315">
        <f t="shared" si="5"/>
        <v>0</v>
      </c>
      <c r="E9" s="315">
        <f t="shared" si="5"/>
        <v>0</v>
      </c>
      <c r="F9" s="315">
        <f t="shared" si="5"/>
        <v>0</v>
      </c>
      <c r="G9" s="315">
        <f t="shared" si="5"/>
        <v>0</v>
      </c>
      <c r="H9" s="26"/>
      <c r="I9" s="72"/>
      <c r="J9" s="72"/>
      <c r="K9" s="72"/>
      <c r="L9" s="72"/>
      <c r="M9" s="72"/>
      <c r="N9" s="72"/>
      <c r="O9" s="72"/>
      <c r="P9" s="72"/>
      <c r="Q9" s="72"/>
      <c r="R9" s="72"/>
      <c r="S9" s="72"/>
      <c r="T9" s="72"/>
      <c r="U9" s="72"/>
      <c r="V9" s="72"/>
      <c r="W9" s="72"/>
      <c r="X9" s="72"/>
      <c r="Y9" s="72"/>
      <c r="Z9" s="72"/>
    </row>
    <row r="10" spans="1:26" ht="13.5" customHeight="1">
      <c r="A10" s="72"/>
      <c r="B10" s="316" t="s">
        <v>299</v>
      </c>
      <c r="C10" s="317">
        <f t="shared" ref="C10:G10" si="6">SUM(C4:C9)</f>
        <v>200</v>
      </c>
      <c r="D10" s="317">
        <f t="shared" si="6"/>
        <v>200</v>
      </c>
      <c r="E10" s="317">
        <f t="shared" si="6"/>
        <v>200</v>
      </c>
      <c r="F10" s="317">
        <f t="shared" si="6"/>
        <v>200</v>
      </c>
      <c r="G10" s="317">
        <f t="shared" si="6"/>
        <v>200</v>
      </c>
      <c r="H10" s="26"/>
      <c r="I10" s="72"/>
      <c r="J10" s="72"/>
      <c r="K10" s="72"/>
      <c r="L10" s="72"/>
      <c r="M10" s="72"/>
      <c r="N10" s="72"/>
      <c r="O10" s="72"/>
      <c r="P10" s="72"/>
      <c r="Q10" s="72"/>
      <c r="R10" s="72"/>
      <c r="S10" s="72"/>
      <c r="T10" s="72"/>
      <c r="U10" s="72"/>
      <c r="V10" s="72"/>
      <c r="W10" s="72"/>
      <c r="X10" s="72"/>
      <c r="Y10" s="72"/>
      <c r="Z10" s="72"/>
    </row>
    <row r="11" spans="1:26" ht="13.5" customHeight="1">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row>
    <row r="12" spans="1:26" ht="13.5" customHeight="1">
      <c r="A12" s="72"/>
      <c r="B12" s="72"/>
      <c r="C12" s="72"/>
      <c r="D12" s="72"/>
      <c r="E12" s="72"/>
      <c r="F12" s="72"/>
      <c r="G12" s="72"/>
      <c r="H12" s="72"/>
      <c r="I12" s="72"/>
      <c r="J12" s="72"/>
      <c r="K12" s="72"/>
      <c r="L12" s="72"/>
      <c r="M12" s="72"/>
      <c r="N12" s="72"/>
      <c r="O12" s="72"/>
      <c r="P12" s="72"/>
      <c r="Q12" s="72"/>
      <c r="R12" s="72"/>
      <c r="S12" s="72"/>
      <c r="T12" s="72"/>
      <c r="U12" s="72"/>
      <c r="V12" s="72"/>
      <c r="W12" s="72"/>
      <c r="X12" s="72"/>
      <c r="Y12" s="72"/>
      <c r="Z12" s="72"/>
    </row>
    <row r="13" spans="1:26" ht="13.5" customHeight="1">
      <c r="A13" s="72"/>
      <c r="B13" s="85"/>
      <c r="C13" s="84">
        <f>HYPOTHESES!C3</f>
        <v>2018</v>
      </c>
      <c r="D13" s="84">
        <f>HYPOTHESES!D3</f>
        <v>2019</v>
      </c>
      <c r="E13" s="84">
        <f>HYPOTHESES!E3</f>
        <v>2020</v>
      </c>
      <c r="F13" s="84">
        <f>HYPOTHESES!F3</f>
        <v>2021</v>
      </c>
      <c r="G13" s="84">
        <f>HYPOTHESES!G3</f>
        <v>2022</v>
      </c>
      <c r="H13" s="72"/>
      <c r="I13" s="72"/>
      <c r="J13" s="72"/>
      <c r="K13" s="72"/>
      <c r="L13" s="72"/>
      <c r="M13" s="72"/>
      <c r="N13" s="72"/>
      <c r="O13" s="72"/>
      <c r="P13" s="72"/>
      <c r="Q13" s="72"/>
      <c r="R13" s="72"/>
      <c r="S13" s="72"/>
      <c r="T13" s="72"/>
      <c r="U13" s="72"/>
      <c r="V13" s="72"/>
      <c r="W13" s="72"/>
      <c r="X13" s="72"/>
      <c r="Y13" s="72"/>
      <c r="Z13" s="72"/>
    </row>
    <row r="14" spans="1:26" ht="13.5" customHeight="1">
      <c r="A14" s="72"/>
      <c r="B14" s="18" t="s">
        <v>300</v>
      </c>
      <c r="C14" s="54">
        <f>RH!C55</f>
        <v>0</v>
      </c>
      <c r="D14" s="54">
        <f>RH!$H$55</f>
        <v>0</v>
      </c>
      <c r="E14" s="54">
        <f>RH!$M$55</f>
        <v>0</v>
      </c>
      <c r="F14" s="54">
        <f>RH!$R$55</f>
        <v>0</v>
      </c>
      <c r="G14" s="54">
        <f>RH!$W$55</f>
        <v>0</v>
      </c>
      <c r="H14" s="72"/>
      <c r="I14" s="72"/>
      <c r="J14" s="72"/>
      <c r="K14" s="72"/>
      <c r="L14" s="72"/>
      <c r="M14" s="72"/>
      <c r="N14" s="72"/>
      <c r="O14" s="72"/>
      <c r="P14" s="72"/>
      <c r="Q14" s="72"/>
      <c r="R14" s="72"/>
      <c r="S14" s="72"/>
      <c r="T14" s="72"/>
      <c r="U14" s="72"/>
      <c r="V14" s="72"/>
      <c r="W14" s="72"/>
      <c r="X14" s="72"/>
      <c r="Y14" s="72"/>
      <c r="Z14" s="72"/>
    </row>
    <row r="15" spans="1:26" ht="13.5" customHeight="1">
      <c r="A15" s="72"/>
      <c r="B15" s="18" t="s">
        <v>266</v>
      </c>
      <c r="C15" s="54">
        <f>(RH!$F$55)*1000</f>
        <v>0</v>
      </c>
      <c r="D15" s="54">
        <f>(RH!$K$55)*1000</f>
        <v>0</v>
      </c>
      <c r="E15" s="54">
        <f>(RH!$P$55)*1000</f>
        <v>0</v>
      </c>
      <c r="F15" s="54">
        <f>(RH!$U$55)*1000</f>
        <v>0</v>
      </c>
      <c r="G15" s="54">
        <f>(RH!$Z$55)*1000</f>
        <v>0</v>
      </c>
      <c r="H15" s="72"/>
      <c r="I15" s="72"/>
      <c r="J15" s="72"/>
      <c r="K15" s="72"/>
      <c r="L15" s="72"/>
      <c r="M15" s="72"/>
      <c r="N15" s="72"/>
      <c r="O15" s="72"/>
      <c r="P15" s="72"/>
      <c r="Q15" s="72"/>
      <c r="R15" s="72"/>
      <c r="S15" s="72"/>
      <c r="T15" s="72"/>
      <c r="U15" s="72"/>
      <c r="V15" s="72"/>
      <c r="W15" s="72"/>
      <c r="X15" s="72"/>
      <c r="Y15" s="72"/>
      <c r="Z15" s="72"/>
    </row>
    <row r="16" spans="1:26" ht="13.5" customHeight="1">
      <c r="A16" s="72"/>
      <c r="B16" s="88" t="s">
        <v>33</v>
      </c>
      <c r="C16" s="88">
        <f>'P&amp;L'!D4</f>
        <v>0</v>
      </c>
      <c r="D16" s="88">
        <f>'P&amp;L'!E4</f>
        <v>0</v>
      </c>
      <c r="E16" s="88">
        <f>'P&amp;L'!F4</f>
        <v>0</v>
      </c>
      <c r="F16" s="88">
        <f>'P&amp;L'!G4</f>
        <v>0</v>
      </c>
      <c r="G16" s="88">
        <f>'P&amp;L'!H4</f>
        <v>0</v>
      </c>
      <c r="H16" s="72"/>
      <c r="I16" s="72"/>
      <c r="J16" s="72"/>
      <c r="K16" s="72"/>
      <c r="L16" s="72"/>
      <c r="M16" s="72"/>
      <c r="N16" s="72"/>
      <c r="O16" s="72"/>
      <c r="P16" s="72"/>
      <c r="Q16" s="72"/>
      <c r="R16" s="72"/>
      <c r="S16" s="72"/>
      <c r="T16" s="72"/>
      <c r="U16" s="72"/>
      <c r="V16" s="72"/>
      <c r="W16" s="72"/>
      <c r="X16" s="72"/>
      <c r="Y16" s="72"/>
      <c r="Z16" s="72"/>
    </row>
    <row r="17" spans="1:26" ht="13.5" customHeight="1">
      <c r="A17" s="72"/>
      <c r="B17" s="88" t="s">
        <v>46</v>
      </c>
      <c r="C17" s="88">
        <f>'P&amp;L'!D21</f>
        <v>0</v>
      </c>
      <c r="D17" s="88">
        <f>'P&amp;L'!E21</f>
        <v>0</v>
      </c>
      <c r="E17" s="88">
        <f>'P&amp;L'!F21</f>
        <v>0</v>
      </c>
      <c r="F17" s="88">
        <f>'P&amp;L'!G21</f>
        <v>0</v>
      </c>
      <c r="G17" s="88">
        <f>'P&amp;L'!H21</f>
        <v>0</v>
      </c>
      <c r="H17" s="72"/>
      <c r="I17" s="72"/>
      <c r="J17" s="72"/>
      <c r="K17" s="72"/>
      <c r="L17" s="72"/>
      <c r="M17" s="72"/>
      <c r="N17" s="72"/>
      <c r="O17" s="72"/>
      <c r="P17" s="72"/>
      <c r="Q17" s="72"/>
      <c r="R17" s="72"/>
      <c r="S17" s="72"/>
      <c r="T17" s="72"/>
      <c r="U17" s="72"/>
      <c r="V17" s="72"/>
      <c r="W17" s="72"/>
      <c r="X17" s="72"/>
      <c r="Y17" s="72"/>
      <c r="Z17" s="72"/>
    </row>
    <row r="18" spans="1:26" ht="13.5" customHeight="1">
      <c r="A18" s="72"/>
      <c r="B18" s="88" t="s">
        <v>301</v>
      </c>
      <c r="C18" s="88">
        <f>'P&amp;L'!D62</f>
        <v>0</v>
      </c>
      <c r="D18" s="88">
        <f>'P&amp;L'!E62</f>
        <v>0</v>
      </c>
      <c r="E18" s="88">
        <f>'P&amp;L'!F62</f>
        <v>0</v>
      </c>
      <c r="F18" s="88">
        <f>'P&amp;L'!G62</f>
        <v>0</v>
      </c>
      <c r="G18" s="88">
        <f>'P&amp;L'!H62</f>
        <v>0</v>
      </c>
      <c r="H18" s="72"/>
      <c r="I18" s="72"/>
      <c r="J18" s="72"/>
      <c r="K18" s="72"/>
      <c r="L18" s="72"/>
      <c r="M18" s="72"/>
      <c r="N18" s="72"/>
      <c r="O18" s="72"/>
      <c r="P18" s="72"/>
      <c r="Q18" s="72"/>
      <c r="R18" s="72"/>
      <c r="S18" s="72"/>
      <c r="T18" s="72"/>
      <c r="U18" s="72"/>
      <c r="V18" s="72"/>
      <c r="W18" s="72"/>
      <c r="X18" s="72"/>
      <c r="Y18" s="72"/>
      <c r="Z18" s="72"/>
    </row>
    <row r="19" spans="1:26" ht="13.5" customHeight="1">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row>
    <row r="20" spans="1:26" ht="13.5" customHeight="1">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row>
    <row r="21" spans="1:26" ht="13.5" customHeight="1">
      <c r="A21" s="72"/>
      <c r="B21" s="410" t="s">
        <v>302</v>
      </c>
      <c r="C21" s="411"/>
      <c r="D21" s="411"/>
      <c r="E21" s="411"/>
      <c r="F21" s="411"/>
      <c r="G21" s="412"/>
      <c r="H21" s="72"/>
      <c r="I21" s="72"/>
      <c r="J21" s="72"/>
      <c r="K21" s="72"/>
      <c r="L21" s="72"/>
      <c r="M21" s="72"/>
      <c r="N21" s="72"/>
      <c r="O21" s="72"/>
      <c r="P21" s="72"/>
      <c r="Q21" s="72"/>
      <c r="R21" s="72"/>
      <c r="S21" s="72"/>
      <c r="T21" s="72"/>
      <c r="U21" s="72"/>
      <c r="V21" s="72"/>
      <c r="W21" s="72"/>
      <c r="X21" s="72"/>
      <c r="Y21" s="72"/>
      <c r="Z21" s="72"/>
    </row>
    <row r="22" spans="1:26" ht="13.5" customHeight="1">
      <c r="A22" s="72"/>
      <c r="B22" s="413"/>
      <c r="C22" s="395"/>
      <c r="D22" s="395"/>
      <c r="E22" s="395"/>
      <c r="F22" s="395"/>
      <c r="G22" s="414"/>
      <c r="H22" s="72"/>
      <c r="I22" s="72"/>
      <c r="J22" s="72"/>
      <c r="K22" s="72"/>
      <c r="L22" s="72"/>
      <c r="M22" s="72"/>
      <c r="N22" s="72"/>
      <c r="O22" s="72"/>
      <c r="P22" s="72"/>
      <c r="Q22" s="72"/>
      <c r="R22" s="72"/>
      <c r="S22" s="72"/>
      <c r="T22" s="72"/>
      <c r="U22" s="72"/>
      <c r="V22" s="72"/>
      <c r="W22" s="72"/>
      <c r="X22" s="72"/>
      <c r="Y22" s="72"/>
      <c r="Z22" s="72"/>
    </row>
    <row r="23" spans="1:26" ht="13.5" customHeight="1">
      <c r="A23" s="72"/>
      <c r="B23" s="413"/>
      <c r="C23" s="395"/>
      <c r="D23" s="395"/>
      <c r="E23" s="395"/>
      <c r="F23" s="395"/>
      <c r="G23" s="414"/>
      <c r="H23" s="72"/>
      <c r="I23" s="72"/>
      <c r="J23" s="72"/>
      <c r="K23" s="72"/>
      <c r="L23" s="72"/>
      <c r="M23" s="72"/>
      <c r="N23" s="72"/>
      <c r="O23" s="72"/>
      <c r="P23" s="72"/>
      <c r="Q23" s="72"/>
      <c r="R23" s="72"/>
      <c r="S23" s="72"/>
      <c r="T23" s="72"/>
      <c r="U23" s="72"/>
      <c r="V23" s="72"/>
      <c r="W23" s="72"/>
      <c r="X23" s="72"/>
      <c r="Y23" s="72"/>
      <c r="Z23" s="72"/>
    </row>
    <row r="24" spans="1:26" ht="13.5" customHeight="1">
      <c r="A24" s="72"/>
      <c r="B24" s="413"/>
      <c r="C24" s="395"/>
      <c r="D24" s="395"/>
      <c r="E24" s="395"/>
      <c r="F24" s="395"/>
      <c r="G24" s="414"/>
      <c r="H24" s="72"/>
      <c r="I24" s="72"/>
      <c r="J24" s="72"/>
      <c r="K24" s="72"/>
      <c r="L24" s="72"/>
      <c r="M24" s="72"/>
      <c r="N24" s="72"/>
      <c r="O24" s="72"/>
      <c r="P24" s="72"/>
      <c r="Q24" s="72"/>
      <c r="R24" s="72"/>
      <c r="S24" s="72"/>
      <c r="T24" s="72"/>
      <c r="U24" s="72"/>
      <c r="V24" s="72"/>
      <c r="W24" s="72"/>
      <c r="X24" s="72"/>
      <c r="Y24" s="72"/>
      <c r="Z24" s="72"/>
    </row>
    <row r="25" spans="1:26" ht="13.5" customHeight="1">
      <c r="A25" s="72"/>
      <c r="B25" s="413"/>
      <c r="C25" s="395"/>
      <c r="D25" s="395"/>
      <c r="E25" s="395"/>
      <c r="F25" s="395"/>
      <c r="G25" s="414"/>
      <c r="H25" s="72"/>
      <c r="I25" s="72"/>
      <c r="J25" s="72"/>
      <c r="K25" s="72"/>
      <c r="L25" s="72"/>
      <c r="M25" s="72"/>
      <c r="N25" s="72"/>
      <c r="O25" s="72"/>
      <c r="P25" s="72"/>
      <c r="Q25" s="72"/>
      <c r="R25" s="72"/>
      <c r="S25" s="72"/>
      <c r="T25" s="72"/>
      <c r="U25" s="72"/>
      <c r="V25" s="72"/>
      <c r="W25" s="72"/>
      <c r="X25" s="72"/>
      <c r="Y25" s="72"/>
      <c r="Z25" s="72"/>
    </row>
    <row r="26" spans="1:26" ht="13.5" customHeight="1">
      <c r="A26" s="72"/>
      <c r="B26" s="413"/>
      <c r="C26" s="395"/>
      <c r="D26" s="395"/>
      <c r="E26" s="395"/>
      <c r="F26" s="395"/>
      <c r="G26" s="414"/>
      <c r="H26" s="72"/>
      <c r="I26" s="72"/>
      <c r="J26" s="72"/>
      <c r="K26" s="72"/>
      <c r="L26" s="72"/>
      <c r="M26" s="72"/>
      <c r="N26" s="72"/>
      <c r="O26" s="72"/>
      <c r="P26" s="72"/>
      <c r="Q26" s="72"/>
      <c r="R26" s="72"/>
      <c r="S26" s="72"/>
      <c r="T26" s="72"/>
      <c r="U26" s="72"/>
      <c r="V26" s="72"/>
      <c r="W26" s="72"/>
      <c r="X26" s="72"/>
      <c r="Y26" s="72"/>
      <c r="Z26" s="72"/>
    </row>
    <row r="27" spans="1:26" ht="24.75" customHeight="1">
      <c r="A27" s="72"/>
      <c r="B27" s="415"/>
      <c r="C27" s="416"/>
      <c r="D27" s="416"/>
      <c r="E27" s="416"/>
      <c r="F27" s="416"/>
      <c r="G27" s="417"/>
      <c r="H27" s="72"/>
      <c r="I27" s="72"/>
      <c r="J27" s="72"/>
      <c r="K27" s="72"/>
      <c r="L27" s="72"/>
      <c r="M27" s="72"/>
      <c r="N27" s="72"/>
      <c r="O27" s="72"/>
      <c r="P27" s="72"/>
      <c r="Q27" s="72"/>
      <c r="R27" s="72"/>
      <c r="S27" s="72"/>
      <c r="T27" s="72"/>
      <c r="U27" s="72"/>
      <c r="V27" s="72"/>
      <c r="W27" s="72"/>
      <c r="X27" s="72"/>
      <c r="Y27" s="72"/>
      <c r="Z27" s="72"/>
    </row>
    <row r="28" spans="1:26" ht="13.5" customHeight="1">
      <c r="A28" s="72"/>
      <c r="B28" s="318"/>
      <c r="C28" s="318"/>
      <c r="D28" s="318"/>
      <c r="E28" s="318"/>
      <c r="F28" s="318"/>
      <c r="G28" s="318"/>
      <c r="H28" s="72"/>
      <c r="I28" s="72"/>
      <c r="J28" s="72"/>
      <c r="K28" s="72"/>
      <c r="L28" s="72"/>
      <c r="M28" s="72"/>
      <c r="N28" s="72"/>
      <c r="O28" s="72"/>
      <c r="P28" s="72"/>
      <c r="Q28" s="72"/>
      <c r="R28" s="72"/>
      <c r="S28" s="72"/>
      <c r="T28" s="72"/>
      <c r="U28" s="72"/>
      <c r="V28" s="72"/>
      <c r="W28" s="72"/>
      <c r="X28" s="72"/>
      <c r="Y28" s="72"/>
      <c r="Z28" s="72"/>
    </row>
    <row r="29" spans="1:26" ht="13.5" customHeight="1">
      <c r="A29" s="72"/>
      <c r="B29" s="318"/>
      <c r="C29" s="318"/>
      <c r="D29" s="318"/>
      <c r="E29" s="318"/>
      <c r="F29" s="318"/>
      <c r="G29" s="318"/>
      <c r="H29" s="72"/>
      <c r="I29" s="72"/>
      <c r="J29" s="72"/>
      <c r="K29" s="72"/>
      <c r="L29" s="72"/>
      <c r="M29" s="72"/>
      <c r="N29" s="72"/>
      <c r="O29" s="72"/>
      <c r="P29" s="72"/>
      <c r="Q29" s="72"/>
      <c r="R29" s="72"/>
      <c r="S29" s="72"/>
      <c r="T29" s="72"/>
      <c r="U29" s="72"/>
      <c r="V29" s="72"/>
      <c r="W29" s="72"/>
      <c r="X29" s="72"/>
      <c r="Y29" s="72"/>
      <c r="Z29" s="72"/>
    </row>
    <row r="30" spans="1:26" ht="13.5" customHeight="1">
      <c r="A30" s="72"/>
      <c r="B30" s="318"/>
      <c r="C30" s="318"/>
      <c r="D30" s="318"/>
      <c r="E30" s="318"/>
      <c r="F30" s="318"/>
      <c r="G30" s="318"/>
      <c r="H30" s="72"/>
      <c r="I30" s="72"/>
      <c r="J30" s="72"/>
      <c r="K30" s="72"/>
      <c r="L30" s="72"/>
      <c r="M30" s="72"/>
      <c r="N30" s="72"/>
      <c r="O30" s="72"/>
      <c r="P30" s="72"/>
      <c r="Q30" s="72"/>
      <c r="R30" s="72"/>
      <c r="S30" s="72"/>
      <c r="T30" s="72"/>
      <c r="U30" s="72"/>
      <c r="V30" s="72"/>
      <c r="W30" s="72"/>
      <c r="X30" s="72"/>
      <c r="Y30" s="72"/>
      <c r="Z30" s="72"/>
    </row>
    <row r="31" spans="1:26" ht="13.5" customHeight="1">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row>
    <row r="32" spans="1:26" ht="13.5" customHeight="1">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row>
    <row r="33" spans="1:26" ht="13.5" customHeight="1">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row>
    <row r="34" spans="1:26" ht="13.5" customHeight="1">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row>
    <row r="35" spans="1:26" ht="13.5" customHeight="1">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row>
    <row r="36" spans="1:26" ht="13.5" customHeight="1">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row>
    <row r="37" spans="1:26" ht="13.5" customHeight="1">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row>
    <row r="38" spans="1:26" ht="13.5" customHeight="1">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row>
    <row r="39" spans="1:26" ht="13.5" customHeight="1">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row>
    <row r="40" spans="1:26" ht="13.5" customHeight="1">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row>
    <row r="41" spans="1:26" ht="13.5" customHeight="1">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row>
    <row r="42" spans="1:26" ht="13.5" customHeight="1">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row>
    <row r="43" spans="1:26" ht="13.5" customHeight="1">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row>
    <row r="44" spans="1:26" ht="13.5" customHeight="1">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row>
    <row r="45" spans="1:26" ht="13.5" customHeight="1">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row>
    <row r="46" spans="1:26" ht="13.5" customHeight="1">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row>
    <row r="47" spans="1:26" ht="13.5" customHeight="1">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row>
    <row r="48" spans="1:26" ht="13.5" customHeight="1">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row>
    <row r="49" spans="1:26" ht="13.5" customHeight="1">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row>
    <row r="50" spans="1:26" ht="13.5" customHeight="1">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row>
    <row r="51" spans="1:26" ht="13.5" customHeight="1">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row>
    <row r="52" spans="1:26" ht="13.5" customHeight="1">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row>
    <row r="53" spans="1:26" ht="13.5" customHeight="1">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row>
    <row r="54" spans="1:26" ht="13.5" customHeight="1">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row>
    <row r="55" spans="1:26" ht="13.5" customHeight="1">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row>
    <row r="56" spans="1:26" ht="13.5" customHeight="1">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row>
    <row r="57" spans="1:26" ht="13.5" customHeight="1">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row>
    <row r="58" spans="1:26" ht="13.5" customHeight="1">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row>
    <row r="59" spans="1:26" ht="13.5" customHeight="1">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row>
    <row r="60" spans="1:26" ht="13.5" customHeight="1">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row>
    <row r="61" spans="1:26" ht="13.5" customHeight="1">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row>
    <row r="62" spans="1:26" ht="13.5" customHeight="1">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row>
    <row r="63" spans="1:26" ht="13.5" customHeight="1">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row>
    <row r="64" spans="1:26" ht="13.5" customHeight="1">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row>
    <row r="65" spans="1:26" ht="13.5" customHeight="1">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row>
    <row r="66" spans="1:26" ht="13.5" customHeight="1">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row>
    <row r="67" spans="1:26" ht="13.5" customHeight="1">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row>
    <row r="68" spans="1:26" ht="13.5" customHeight="1">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row>
    <row r="69" spans="1:26" ht="13.5" customHeight="1">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row>
    <row r="70" spans="1:26" ht="13.5" customHeight="1">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row>
    <row r="71" spans="1:26" ht="13.5" customHeight="1">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row>
    <row r="72" spans="1:26" ht="13.5" customHeight="1">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row>
    <row r="73" spans="1:26" ht="13.5" customHeight="1">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row>
    <row r="74" spans="1:26" ht="13.5" customHeight="1">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row>
    <row r="75" spans="1:26" ht="13.5" customHeight="1">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row>
    <row r="76" spans="1:26" ht="13.5" customHeight="1">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row>
    <row r="77" spans="1:26" ht="13.5" customHeight="1">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row>
    <row r="78" spans="1:26" ht="13.5" customHeight="1">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row>
    <row r="79" spans="1:26" ht="13.5" customHeight="1">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row>
    <row r="80" spans="1:26" ht="13.5" customHeight="1">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row>
    <row r="81" spans="1:26" ht="13.5" customHeight="1">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row>
    <row r="82" spans="1:26" ht="13.5" customHeight="1">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row>
    <row r="83" spans="1:26" ht="13.5" customHeight="1">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row>
    <row r="84" spans="1:26" ht="13.5" customHeight="1">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row>
    <row r="85" spans="1:26" ht="13.5" customHeight="1">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row>
    <row r="86" spans="1:26" ht="13.5" customHeight="1">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row>
    <row r="87" spans="1:26" ht="13.5" customHeight="1">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row>
    <row r="88" spans="1:26" ht="13.5" customHeight="1">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row>
    <row r="89" spans="1:26" ht="13.5" customHeight="1">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row>
    <row r="90" spans="1:26" ht="13.5" customHeight="1">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row>
    <row r="91" spans="1:26" ht="13.5" customHeight="1">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row>
    <row r="92" spans="1:26" ht="13.5" customHeight="1">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row>
    <row r="93" spans="1:26" ht="13.5" customHeight="1">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row>
    <row r="94" spans="1:26" ht="13.5" customHeight="1">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row>
    <row r="95" spans="1:26" ht="13.5" customHeight="1">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row>
    <row r="96" spans="1:26" ht="13.5" customHeight="1">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row>
    <row r="97" spans="1:26" ht="13.5" customHeight="1">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row>
    <row r="98" spans="1:26" ht="13.5" customHeight="1">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row>
    <row r="99" spans="1:26" ht="13.5" customHeight="1">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row>
    <row r="100" spans="1:26" ht="13.5" customHeight="1">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row>
    <row r="101" spans="1:26" ht="13.5" customHeight="1">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row>
    <row r="102" spans="1:26" ht="13.5" customHeight="1">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row>
    <row r="103" spans="1:26" ht="13.5" customHeight="1">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row>
    <row r="104" spans="1:26" ht="13.5" customHeight="1">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row>
    <row r="105" spans="1:26" ht="13.5" customHeight="1">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row>
    <row r="106" spans="1:26" ht="13.5" customHeight="1">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row>
    <row r="107" spans="1:26" ht="13.5" customHeight="1">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row>
    <row r="108" spans="1:26" ht="13.5" customHeight="1">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row>
    <row r="109" spans="1:26" ht="13.5" customHeight="1">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row>
    <row r="110" spans="1:26" ht="13.5" customHeight="1">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row>
    <row r="111" spans="1:26" ht="13.5" customHeight="1">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row>
    <row r="112" spans="1:26" ht="13.5" customHeight="1">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row>
    <row r="113" spans="1:26" ht="13.5" customHeight="1">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row>
    <row r="114" spans="1:26" ht="13.5" customHeight="1">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row>
    <row r="115" spans="1:26" ht="13.5" customHeight="1">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row>
    <row r="116" spans="1:26" ht="13.5" customHeight="1">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row>
    <row r="117" spans="1:26" ht="13.5" customHeight="1">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row>
    <row r="118" spans="1:26" ht="13.5" customHeight="1">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row>
    <row r="119" spans="1:26" ht="13.5" customHeight="1">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row>
    <row r="120" spans="1:26" ht="13.5" customHeight="1">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row>
    <row r="121" spans="1:26" ht="13.5" customHeight="1">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row>
    <row r="122" spans="1:26" ht="13.5" customHeight="1">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row>
    <row r="123" spans="1:26" ht="13.5" customHeight="1">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row>
    <row r="124" spans="1:26" ht="13.5" customHeight="1">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row>
    <row r="125" spans="1:26" ht="13.5" customHeight="1">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row>
    <row r="126" spans="1:26" ht="13.5" customHeight="1">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row>
    <row r="127" spans="1:26" ht="13.5" customHeight="1">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row>
    <row r="128" spans="1:26" ht="13.5" customHeight="1">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row>
    <row r="129" spans="1:26" ht="13.5" customHeight="1">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row>
    <row r="130" spans="1:26" ht="13.5" customHeight="1">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row>
    <row r="131" spans="1:26" ht="13.5" customHeight="1">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row>
    <row r="132" spans="1:26" ht="13.5" customHeight="1">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row>
    <row r="133" spans="1:26" ht="13.5" customHeight="1">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row>
    <row r="134" spans="1:26" ht="13.5" customHeight="1">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row>
    <row r="135" spans="1:26" ht="13.5" customHeight="1">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row>
    <row r="136" spans="1:26" ht="13.5" customHeight="1">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row>
    <row r="137" spans="1:26" ht="13.5" customHeight="1">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row>
    <row r="138" spans="1:26" ht="13.5" customHeight="1">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row>
    <row r="139" spans="1:26" ht="13.5" customHeight="1">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row>
    <row r="140" spans="1:26" ht="13.5" customHeight="1">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row>
    <row r="141" spans="1:26" ht="13.5" customHeight="1">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row>
    <row r="142" spans="1:26" ht="13.5" customHeight="1">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row>
    <row r="143" spans="1:26" ht="13.5" customHeight="1">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row>
    <row r="144" spans="1:26" ht="13.5" customHeight="1">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row>
    <row r="145" spans="1:26" ht="13.5" customHeight="1">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row>
    <row r="146" spans="1:26" ht="13.5" customHeight="1">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row>
    <row r="147" spans="1:26" ht="13.5" customHeight="1">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row>
    <row r="148" spans="1:26" ht="13.5" customHeight="1">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row>
    <row r="149" spans="1:26" ht="13.5" customHeight="1">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row>
    <row r="150" spans="1:26" ht="13.5" customHeight="1">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row>
    <row r="151" spans="1:26" ht="13.5" customHeight="1">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row>
    <row r="152" spans="1:26" ht="13.5" customHeight="1">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row>
    <row r="153" spans="1:26" ht="13.5" customHeight="1">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row>
    <row r="154" spans="1:26" ht="13.5" customHeight="1">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row>
    <row r="155" spans="1:26" ht="13.5" customHeight="1">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row>
    <row r="156" spans="1:26" ht="13.5" customHeight="1">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row>
    <row r="157" spans="1:26" ht="13.5" customHeight="1">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row>
    <row r="158" spans="1:26" ht="13.5" customHeight="1">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row>
    <row r="159" spans="1:26" ht="13.5" customHeight="1">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row>
    <row r="160" spans="1:26" ht="13.5" customHeight="1">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row>
    <row r="161" spans="1:26" ht="13.5" customHeight="1">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row>
    <row r="162" spans="1:26" ht="13.5" customHeight="1">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row>
    <row r="163" spans="1:26" ht="13.5" customHeight="1">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row>
    <row r="164" spans="1:26" ht="13.5" customHeight="1">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row>
    <row r="165" spans="1:26" ht="13.5" customHeight="1">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row>
    <row r="166" spans="1:26" ht="13.5" customHeight="1">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row>
    <row r="167" spans="1:26" ht="13.5" customHeight="1">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row>
    <row r="168" spans="1:26" ht="13.5" customHeight="1">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row>
    <row r="169" spans="1:26" ht="13.5" customHeight="1">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row>
    <row r="170" spans="1:26" ht="13.5" customHeight="1">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row>
    <row r="171" spans="1:26" ht="13.5" customHeight="1">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row>
    <row r="172" spans="1:26" ht="13.5" customHeight="1">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row>
    <row r="173" spans="1:26" ht="13.5" customHeight="1">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row>
    <row r="174" spans="1:26" ht="13.5" customHeight="1">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row>
    <row r="175" spans="1:26" ht="13.5" customHeight="1">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row>
    <row r="176" spans="1:26" ht="13.5" customHeight="1">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row>
    <row r="177" spans="1:26" ht="13.5" customHeight="1">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row>
    <row r="178" spans="1:26" ht="13.5" customHeight="1">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row>
    <row r="179" spans="1:26" ht="13.5" customHeight="1">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row>
    <row r="180" spans="1:26" ht="13.5" customHeight="1">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row>
    <row r="181" spans="1:26" ht="13.5" customHeight="1">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row>
    <row r="182" spans="1:26" ht="13.5" customHeight="1">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row>
    <row r="183" spans="1:26" ht="13.5" customHeight="1">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row>
    <row r="184" spans="1:26" ht="13.5" customHeight="1">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row>
    <row r="185" spans="1:26" ht="13.5" customHeight="1">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row>
    <row r="186" spans="1:26" ht="13.5" customHeight="1">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row>
    <row r="187" spans="1:26" ht="13.5" customHeight="1">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row>
    <row r="188" spans="1:26" ht="13.5" customHeight="1">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row>
    <row r="189" spans="1:26" ht="13.5" customHeight="1">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row>
    <row r="190" spans="1:26" ht="13.5" customHeight="1">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row>
    <row r="191" spans="1:26" ht="13.5" customHeight="1">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row>
    <row r="192" spans="1:26" ht="13.5" customHeight="1">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row>
    <row r="193" spans="1:26" ht="13.5" customHeight="1">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row>
    <row r="194" spans="1:26" ht="13.5" customHeight="1">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row>
    <row r="195" spans="1:26" ht="13.5" customHeight="1">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row>
    <row r="196" spans="1:26" ht="13.5" customHeight="1">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row>
    <row r="197" spans="1:26" ht="13.5" customHeight="1">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row>
    <row r="198" spans="1:26" ht="13.5" customHeight="1">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row>
    <row r="199" spans="1:26" ht="13.5" customHeight="1">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row>
    <row r="200" spans="1:26" ht="13.5" customHeight="1">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row>
    <row r="201" spans="1:26" ht="13.5" customHeight="1">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row>
    <row r="202" spans="1:26" ht="13.5" customHeight="1">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row>
    <row r="203" spans="1:26" ht="13.5" customHeight="1">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row>
    <row r="204" spans="1:26" ht="13.5" customHeight="1">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row>
    <row r="205" spans="1:26" ht="13.5" customHeight="1">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row>
    <row r="206" spans="1:26" ht="13.5" customHeight="1">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row>
    <row r="207" spans="1:26" ht="13.5" customHeight="1">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row>
    <row r="208" spans="1:26" ht="13.5" customHeight="1">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row>
    <row r="209" spans="1:26" ht="13.5" customHeight="1">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row>
    <row r="210" spans="1:26" ht="13.5" customHeight="1">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row>
    <row r="211" spans="1:26" ht="13.5" customHeight="1">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row>
    <row r="212" spans="1:26" ht="13.5" customHeight="1">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row>
    <row r="213" spans="1:26" ht="13.5" customHeight="1">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row>
    <row r="214" spans="1:26" ht="13.5" customHeight="1">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row>
    <row r="215" spans="1:26" ht="13.5" customHeight="1">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row>
    <row r="216" spans="1:26" ht="13.5" customHeight="1">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row>
    <row r="217" spans="1:26" ht="13.5" customHeight="1">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row>
    <row r="218" spans="1:26" ht="13.5" customHeight="1">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row>
    <row r="219" spans="1:26" ht="13.5" customHeight="1">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row>
    <row r="220" spans="1:26" ht="13.5" customHeight="1">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row>
    <row r="221" spans="1:26" ht="13.5" customHeight="1">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row>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1:G27"/>
  </mergeCells>
  <pageMargins left="0.7" right="0.7" top="0.75" bottom="0.75" header="0" footer="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00"/>
  </sheetPr>
  <dimension ref="B1:E1000"/>
  <sheetViews>
    <sheetView showGridLines="0" workbookViewId="0">
      <selection activeCell="E16" sqref="E16"/>
    </sheetView>
  </sheetViews>
  <sheetFormatPr baseColWidth="10" defaultColWidth="14.5" defaultRowHeight="15" customHeight="1" x14ac:dyDescent="0"/>
  <cols>
    <col min="1" max="1" width="2.5" customWidth="1"/>
    <col min="2" max="2" width="10.6640625" customWidth="1"/>
    <col min="3" max="5" width="10.83203125" customWidth="1"/>
    <col min="6" max="26" width="10.6640625" customWidth="1"/>
  </cols>
  <sheetData>
    <row r="1" spans="2:5" ht="12" customHeight="1">
      <c r="C1" s="2"/>
      <c r="D1" s="2"/>
      <c r="E1" s="2"/>
    </row>
    <row r="2" spans="2:5" ht="12" customHeight="1">
      <c r="C2" s="2"/>
      <c r="D2" s="2"/>
      <c r="E2" s="2"/>
    </row>
    <row r="3" spans="2:5" ht="12" customHeight="1">
      <c r="C3" s="2"/>
      <c r="D3" s="2"/>
      <c r="E3" s="2"/>
    </row>
    <row r="4" spans="2:5" ht="12" customHeight="1">
      <c r="C4" s="2"/>
      <c r="D4" s="2"/>
      <c r="E4" s="2"/>
    </row>
    <row r="5" spans="2:5" ht="12" customHeight="1">
      <c r="C5" s="2"/>
      <c r="D5" s="2"/>
      <c r="E5" s="2"/>
    </row>
    <row r="6" spans="2:5" ht="12" customHeight="1">
      <c r="C6" s="2"/>
      <c r="D6" s="2"/>
      <c r="E6" s="2"/>
    </row>
    <row r="7" spans="2:5" ht="12" customHeight="1">
      <c r="C7" s="2"/>
      <c r="D7" s="2"/>
      <c r="E7" s="2"/>
    </row>
    <row r="8" spans="2:5" ht="12" customHeight="1">
      <c r="C8" s="2"/>
      <c r="D8" s="2"/>
      <c r="E8" s="2"/>
    </row>
    <row r="9" spans="2:5" ht="12" customHeight="1">
      <c r="C9" s="5" t="s">
        <v>1</v>
      </c>
      <c r="D9" s="5" t="s">
        <v>2</v>
      </c>
      <c r="E9" s="5" t="s">
        <v>3</v>
      </c>
    </row>
    <row r="10" spans="2:5" ht="12" customHeight="1">
      <c r="B10" s="320"/>
      <c r="C10" s="2"/>
      <c r="D10" s="2"/>
      <c r="E10" s="2"/>
    </row>
    <row r="11" spans="2:5" ht="12" customHeight="1">
      <c r="B11" s="321"/>
      <c r="C11" s="2"/>
      <c r="D11" s="2"/>
      <c r="E11" s="2"/>
    </row>
    <row r="12" spans="2:5" ht="12" customHeight="1">
      <c r="B12" s="322"/>
      <c r="C12" s="2"/>
      <c r="D12" s="2"/>
      <c r="E12" s="2"/>
    </row>
    <row r="13" spans="2:5" ht="12" customHeight="1">
      <c r="B13" s="323"/>
      <c r="C13" s="2"/>
      <c r="D13" s="2"/>
      <c r="E13" s="2"/>
    </row>
    <row r="14" spans="2:5" ht="12" customHeight="1">
      <c r="B14" s="324"/>
      <c r="C14" s="2"/>
      <c r="D14" s="2"/>
      <c r="E14" s="2"/>
    </row>
    <row r="15" spans="2:5" ht="12" customHeight="1">
      <c r="C15" s="2"/>
      <c r="D15" s="2"/>
      <c r="E15" s="2"/>
    </row>
    <row r="16" spans="2:5" ht="12" customHeight="1">
      <c r="C16" s="2"/>
      <c r="D16" s="2"/>
      <c r="E16" s="2"/>
    </row>
    <row r="17" spans="3:5" ht="12" customHeight="1">
      <c r="C17" s="2"/>
      <c r="D17" s="2"/>
      <c r="E17" s="2"/>
    </row>
    <row r="18" spans="3:5" ht="12" customHeight="1">
      <c r="C18" s="2"/>
      <c r="D18" s="2"/>
      <c r="E18" s="2"/>
    </row>
    <row r="19" spans="3:5" ht="12" customHeight="1">
      <c r="C19" s="2"/>
      <c r="D19" s="2"/>
      <c r="E19" s="2"/>
    </row>
    <row r="20" spans="3:5" ht="12" customHeight="1">
      <c r="C20" s="2"/>
      <c r="D20" s="2"/>
      <c r="E20" s="2"/>
    </row>
    <row r="21" spans="3:5" ht="12" customHeight="1">
      <c r="C21" s="2"/>
      <c r="D21" s="2"/>
      <c r="E21" s="2"/>
    </row>
    <row r="22" spans="3:5" ht="12" customHeight="1">
      <c r="C22" s="2"/>
      <c r="D22" s="2"/>
      <c r="E22" s="2"/>
    </row>
    <row r="23" spans="3:5" ht="12" customHeight="1">
      <c r="C23" s="2"/>
      <c r="D23" s="2"/>
      <c r="E23" s="2"/>
    </row>
    <row r="24" spans="3:5" ht="12" customHeight="1">
      <c r="C24" s="2"/>
      <c r="D24" s="2"/>
      <c r="E24" s="2"/>
    </row>
    <row r="25" spans="3:5" ht="12" customHeight="1">
      <c r="C25" s="2"/>
      <c r="D25" s="2"/>
      <c r="E25" s="2"/>
    </row>
    <row r="26" spans="3:5" ht="12" customHeight="1">
      <c r="C26" s="2"/>
      <c r="D26" s="2"/>
      <c r="E26" s="2"/>
    </row>
    <row r="27" spans="3:5" ht="12" customHeight="1">
      <c r="C27" s="2"/>
      <c r="D27" s="2"/>
      <c r="E27" s="2"/>
    </row>
    <row r="28" spans="3:5" ht="12" customHeight="1">
      <c r="C28" s="2"/>
      <c r="D28" s="2"/>
      <c r="E28" s="2"/>
    </row>
    <row r="29" spans="3:5" ht="12" customHeight="1">
      <c r="C29" s="2"/>
      <c r="D29" s="2"/>
      <c r="E29" s="2"/>
    </row>
    <row r="30" spans="3:5" ht="12" customHeight="1">
      <c r="C30" s="2"/>
      <c r="D30" s="2"/>
      <c r="E30" s="2"/>
    </row>
    <row r="31" spans="3:5" ht="12" customHeight="1">
      <c r="C31" s="2"/>
      <c r="D31" s="2"/>
      <c r="E31" s="2"/>
    </row>
    <row r="32" spans="3:5" ht="12" customHeight="1">
      <c r="C32" s="2"/>
      <c r="D32" s="2"/>
      <c r="E32" s="2"/>
    </row>
    <row r="33" spans="3:5" ht="12" customHeight="1">
      <c r="C33" s="2"/>
      <c r="D33" s="2"/>
      <c r="E33" s="2"/>
    </row>
    <row r="34" spans="3:5" ht="12" customHeight="1">
      <c r="C34" s="2"/>
      <c r="D34" s="2"/>
      <c r="E34" s="2"/>
    </row>
    <row r="35" spans="3:5" ht="12" customHeight="1">
      <c r="C35" s="2"/>
      <c r="D35" s="2"/>
      <c r="E35" s="2"/>
    </row>
    <row r="36" spans="3:5" ht="12" customHeight="1">
      <c r="C36" s="2"/>
      <c r="D36" s="2"/>
      <c r="E36" s="2"/>
    </row>
    <row r="37" spans="3:5" ht="12" customHeight="1">
      <c r="C37" s="2"/>
      <c r="D37" s="2"/>
      <c r="E37" s="2"/>
    </row>
    <row r="38" spans="3:5" ht="12" customHeight="1">
      <c r="C38" s="2"/>
      <c r="D38" s="2"/>
      <c r="E38" s="2"/>
    </row>
    <row r="39" spans="3:5" ht="12" customHeight="1">
      <c r="C39" s="2"/>
      <c r="D39" s="2"/>
      <c r="E39" s="2"/>
    </row>
    <row r="40" spans="3:5" ht="12" customHeight="1">
      <c r="C40" s="2"/>
      <c r="D40" s="2"/>
      <c r="E40" s="2"/>
    </row>
    <row r="41" spans="3:5" ht="12" customHeight="1">
      <c r="C41" s="2"/>
      <c r="D41" s="2"/>
      <c r="E41" s="2"/>
    </row>
    <row r="42" spans="3:5" ht="12" customHeight="1">
      <c r="C42" s="2"/>
      <c r="D42" s="2"/>
      <c r="E42" s="2"/>
    </row>
    <row r="43" spans="3:5" ht="12" customHeight="1">
      <c r="C43" s="2"/>
      <c r="D43" s="2"/>
      <c r="E43" s="2"/>
    </row>
    <row r="44" spans="3:5" ht="12" customHeight="1">
      <c r="C44" s="2"/>
      <c r="D44" s="2"/>
      <c r="E44" s="2"/>
    </row>
    <row r="45" spans="3:5" ht="12" customHeight="1">
      <c r="C45" s="2"/>
      <c r="D45" s="2"/>
      <c r="E45" s="2"/>
    </row>
    <row r="46" spans="3:5" ht="12" customHeight="1">
      <c r="C46" s="2"/>
      <c r="D46" s="2"/>
      <c r="E46" s="2"/>
    </row>
    <row r="47" spans="3:5" ht="12" customHeight="1">
      <c r="C47" s="2"/>
      <c r="D47" s="2"/>
      <c r="E47" s="2"/>
    </row>
    <row r="48" spans="3:5" ht="12" customHeight="1">
      <c r="C48" s="2"/>
      <c r="D48" s="2"/>
      <c r="E48" s="2"/>
    </row>
    <row r="49" spans="3:5" ht="12" customHeight="1">
      <c r="C49" s="2"/>
      <c r="D49" s="2"/>
      <c r="E49" s="2"/>
    </row>
    <row r="50" spans="3:5" ht="12" customHeight="1">
      <c r="C50" s="2"/>
      <c r="D50" s="2"/>
      <c r="E50" s="2"/>
    </row>
    <row r="51" spans="3:5" ht="12" customHeight="1">
      <c r="C51" s="2"/>
      <c r="D51" s="2"/>
      <c r="E51" s="2"/>
    </row>
    <row r="52" spans="3:5" ht="12" customHeight="1">
      <c r="C52" s="2"/>
      <c r="D52" s="2"/>
      <c r="E52" s="2"/>
    </row>
    <row r="53" spans="3:5" ht="12" customHeight="1">
      <c r="C53" s="2"/>
      <c r="D53" s="2"/>
      <c r="E53" s="2"/>
    </row>
    <row r="54" spans="3:5" ht="12" customHeight="1">
      <c r="C54" s="2"/>
      <c r="D54" s="2"/>
      <c r="E54" s="2"/>
    </row>
    <row r="55" spans="3:5" ht="12" customHeight="1">
      <c r="C55" s="2"/>
      <c r="D55" s="2"/>
      <c r="E55" s="2"/>
    </row>
    <row r="56" spans="3:5" ht="12" customHeight="1">
      <c r="C56" s="2"/>
      <c r="D56" s="2"/>
      <c r="E56" s="2"/>
    </row>
    <row r="57" spans="3:5" ht="12" customHeight="1">
      <c r="C57" s="2"/>
      <c r="D57" s="2"/>
      <c r="E57" s="2"/>
    </row>
    <row r="58" spans="3:5" ht="12" customHeight="1">
      <c r="C58" s="2"/>
      <c r="D58" s="2"/>
      <c r="E58" s="2"/>
    </row>
    <row r="59" spans="3:5" ht="12" customHeight="1">
      <c r="C59" s="2"/>
      <c r="D59" s="2"/>
      <c r="E59" s="2"/>
    </row>
    <row r="60" spans="3:5" ht="12" customHeight="1">
      <c r="C60" s="2"/>
      <c r="D60" s="2"/>
      <c r="E60" s="2"/>
    </row>
    <row r="61" spans="3:5" ht="12" customHeight="1">
      <c r="C61" s="2"/>
      <c r="D61" s="2"/>
      <c r="E61" s="2"/>
    </row>
    <row r="62" spans="3:5" ht="12" customHeight="1">
      <c r="C62" s="2"/>
      <c r="D62" s="2"/>
      <c r="E62" s="2"/>
    </row>
    <row r="63" spans="3:5" ht="12" customHeight="1">
      <c r="C63" s="2"/>
      <c r="D63" s="2"/>
      <c r="E63" s="2"/>
    </row>
    <row r="64" spans="3:5" ht="12" customHeight="1">
      <c r="C64" s="2"/>
      <c r="D64" s="2"/>
      <c r="E64" s="2"/>
    </row>
    <row r="65" spans="3:5" ht="12" customHeight="1">
      <c r="C65" s="2"/>
      <c r="D65" s="2"/>
      <c r="E65" s="2"/>
    </row>
    <row r="66" spans="3:5" ht="12" customHeight="1">
      <c r="C66" s="2"/>
      <c r="D66" s="2"/>
      <c r="E66" s="2"/>
    </row>
    <row r="67" spans="3:5" ht="12" customHeight="1">
      <c r="C67" s="2"/>
      <c r="D67" s="2"/>
      <c r="E67" s="2"/>
    </row>
    <row r="68" spans="3:5" ht="12" customHeight="1">
      <c r="C68" s="2"/>
      <c r="D68" s="2"/>
      <c r="E68" s="2"/>
    </row>
    <row r="69" spans="3:5" ht="12" customHeight="1">
      <c r="C69" s="2"/>
      <c r="D69" s="2"/>
      <c r="E69" s="2"/>
    </row>
    <row r="70" spans="3:5" ht="12" customHeight="1">
      <c r="C70" s="2"/>
      <c r="D70" s="2"/>
      <c r="E70" s="2"/>
    </row>
    <row r="71" spans="3:5" ht="12" customHeight="1">
      <c r="C71" s="2"/>
      <c r="D71" s="2"/>
      <c r="E71" s="2"/>
    </row>
    <row r="72" spans="3:5" ht="12" customHeight="1">
      <c r="C72" s="2"/>
      <c r="D72" s="2"/>
      <c r="E72" s="2"/>
    </row>
    <row r="73" spans="3:5" ht="12" customHeight="1">
      <c r="C73" s="2"/>
      <c r="D73" s="2"/>
      <c r="E73" s="2"/>
    </row>
    <row r="74" spans="3:5" ht="12" customHeight="1">
      <c r="C74" s="2"/>
      <c r="D74" s="2"/>
      <c r="E74" s="2"/>
    </row>
    <row r="75" spans="3:5" ht="12" customHeight="1">
      <c r="C75" s="2"/>
      <c r="D75" s="2"/>
      <c r="E75" s="2"/>
    </row>
    <row r="76" spans="3:5" ht="12" customHeight="1">
      <c r="C76" s="2"/>
      <c r="D76" s="2"/>
      <c r="E76" s="2"/>
    </row>
    <row r="77" spans="3:5" ht="12" customHeight="1">
      <c r="C77" s="2"/>
      <c r="D77" s="2"/>
      <c r="E77" s="2"/>
    </row>
    <row r="78" spans="3:5" ht="12" customHeight="1">
      <c r="C78" s="2"/>
      <c r="D78" s="2"/>
      <c r="E78" s="2"/>
    </row>
    <row r="79" spans="3:5" ht="12" customHeight="1">
      <c r="C79" s="2"/>
      <c r="D79" s="2"/>
      <c r="E79" s="2"/>
    </row>
    <row r="80" spans="3:5" ht="12" customHeight="1">
      <c r="C80" s="2"/>
      <c r="D80" s="2"/>
      <c r="E80" s="2"/>
    </row>
    <row r="81" spans="3:5" ht="12" customHeight="1">
      <c r="C81" s="2"/>
      <c r="D81" s="2"/>
      <c r="E81" s="2"/>
    </row>
    <row r="82" spans="3:5" ht="12" customHeight="1">
      <c r="C82" s="2"/>
      <c r="D82" s="2"/>
      <c r="E82" s="2"/>
    </row>
    <row r="83" spans="3:5" ht="12" customHeight="1">
      <c r="C83" s="2"/>
      <c r="D83" s="2"/>
      <c r="E83" s="2"/>
    </row>
    <row r="84" spans="3:5" ht="12" customHeight="1">
      <c r="C84" s="2"/>
      <c r="D84" s="2"/>
      <c r="E84" s="2"/>
    </row>
    <row r="85" spans="3:5" ht="12" customHeight="1">
      <c r="C85" s="2"/>
      <c r="D85" s="2"/>
      <c r="E85" s="2"/>
    </row>
    <row r="86" spans="3:5" ht="12" customHeight="1">
      <c r="C86" s="2"/>
      <c r="D86" s="2"/>
      <c r="E86" s="2"/>
    </row>
    <row r="87" spans="3:5" ht="12" customHeight="1">
      <c r="C87" s="2"/>
      <c r="D87" s="2"/>
      <c r="E87" s="2"/>
    </row>
    <row r="88" spans="3:5" ht="12" customHeight="1">
      <c r="C88" s="2"/>
      <c r="D88" s="2"/>
      <c r="E88" s="2"/>
    </row>
    <row r="89" spans="3:5" ht="12" customHeight="1">
      <c r="C89" s="2"/>
      <c r="D89" s="2"/>
      <c r="E89" s="2"/>
    </row>
    <row r="90" spans="3:5" ht="12" customHeight="1">
      <c r="C90" s="2"/>
      <c r="D90" s="2"/>
      <c r="E90" s="2"/>
    </row>
    <row r="91" spans="3:5" ht="12" customHeight="1">
      <c r="C91" s="2"/>
      <c r="D91" s="2"/>
      <c r="E91" s="2"/>
    </row>
    <row r="92" spans="3:5" ht="12" customHeight="1">
      <c r="C92" s="2"/>
      <c r="D92" s="2"/>
      <c r="E92" s="2"/>
    </row>
    <row r="93" spans="3:5" ht="12" customHeight="1">
      <c r="C93" s="2"/>
      <c r="D93" s="2"/>
      <c r="E93" s="2"/>
    </row>
    <row r="94" spans="3:5" ht="12" customHeight="1">
      <c r="C94" s="2"/>
      <c r="D94" s="2"/>
      <c r="E94" s="2"/>
    </row>
    <row r="95" spans="3:5" ht="12" customHeight="1">
      <c r="C95" s="2"/>
      <c r="D95" s="2"/>
      <c r="E95" s="2"/>
    </row>
    <row r="96" spans="3:5" ht="12" customHeight="1">
      <c r="C96" s="2"/>
      <c r="D96" s="2"/>
      <c r="E96" s="2"/>
    </row>
    <row r="97" spans="3:5" ht="12" customHeight="1">
      <c r="C97" s="2"/>
      <c r="D97" s="2"/>
      <c r="E97" s="2"/>
    </row>
    <row r="98" spans="3:5" ht="12" customHeight="1">
      <c r="C98" s="2"/>
      <c r="D98" s="2"/>
      <c r="E98" s="2"/>
    </row>
    <row r="99" spans="3:5" ht="12" customHeight="1">
      <c r="C99" s="2"/>
      <c r="D99" s="2"/>
      <c r="E99" s="2"/>
    </row>
    <row r="100" spans="3:5" ht="12" customHeight="1">
      <c r="C100" s="2"/>
      <c r="D100" s="2"/>
      <c r="E100" s="2"/>
    </row>
    <row r="101" spans="3:5" ht="12" customHeight="1">
      <c r="C101" s="2"/>
      <c r="D101" s="2"/>
      <c r="E101" s="2"/>
    </row>
    <row r="102" spans="3:5" ht="12" customHeight="1">
      <c r="C102" s="2"/>
      <c r="D102" s="2"/>
      <c r="E102" s="2"/>
    </row>
    <row r="103" spans="3:5" ht="12" customHeight="1">
      <c r="C103" s="2"/>
      <c r="D103" s="2"/>
      <c r="E103" s="2"/>
    </row>
    <row r="104" spans="3:5" ht="12" customHeight="1">
      <c r="C104" s="2"/>
      <c r="D104" s="2"/>
      <c r="E104" s="2"/>
    </row>
    <row r="105" spans="3:5" ht="12" customHeight="1">
      <c r="C105" s="2"/>
      <c r="D105" s="2"/>
      <c r="E105" s="2"/>
    </row>
    <row r="106" spans="3:5" ht="12" customHeight="1">
      <c r="C106" s="2"/>
      <c r="D106" s="2"/>
      <c r="E106" s="2"/>
    </row>
    <row r="107" spans="3:5" ht="12" customHeight="1">
      <c r="C107" s="2"/>
      <c r="D107" s="2"/>
      <c r="E107" s="2"/>
    </row>
    <row r="108" spans="3:5" ht="12" customHeight="1">
      <c r="C108" s="2"/>
      <c r="D108" s="2"/>
      <c r="E108" s="2"/>
    </row>
    <row r="109" spans="3:5" ht="12" customHeight="1">
      <c r="C109" s="2"/>
      <c r="D109" s="2"/>
      <c r="E109" s="2"/>
    </row>
    <row r="110" spans="3:5" ht="12" customHeight="1">
      <c r="C110" s="2"/>
      <c r="D110" s="2"/>
      <c r="E110" s="2"/>
    </row>
    <row r="111" spans="3:5" ht="12" customHeight="1">
      <c r="C111" s="2"/>
      <c r="D111" s="2"/>
      <c r="E111" s="2"/>
    </row>
    <row r="112" spans="3:5" ht="12" customHeight="1">
      <c r="C112" s="2"/>
      <c r="D112" s="2"/>
      <c r="E112" s="2"/>
    </row>
    <row r="113" spans="3:5" ht="12" customHeight="1">
      <c r="C113" s="2"/>
      <c r="D113" s="2"/>
      <c r="E113" s="2"/>
    </row>
    <row r="114" spans="3:5" ht="12" customHeight="1">
      <c r="C114" s="2"/>
      <c r="D114" s="2"/>
      <c r="E114" s="2"/>
    </row>
    <row r="115" spans="3:5" ht="12" customHeight="1">
      <c r="C115" s="2"/>
      <c r="D115" s="2"/>
      <c r="E115" s="2"/>
    </row>
    <row r="116" spans="3:5" ht="12" customHeight="1">
      <c r="C116" s="2"/>
      <c r="D116" s="2"/>
      <c r="E116" s="2"/>
    </row>
    <row r="117" spans="3:5" ht="12" customHeight="1">
      <c r="C117" s="2"/>
      <c r="D117" s="2"/>
      <c r="E117" s="2"/>
    </row>
    <row r="118" spans="3:5" ht="12" customHeight="1">
      <c r="C118" s="2"/>
      <c r="D118" s="2"/>
      <c r="E118" s="2"/>
    </row>
    <row r="119" spans="3:5" ht="12" customHeight="1">
      <c r="C119" s="2"/>
      <c r="D119" s="2"/>
      <c r="E119" s="2"/>
    </row>
    <row r="120" spans="3:5" ht="12" customHeight="1">
      <c r="C120" s="2"/>
      <c r="D120" s="2"/>
      <c r="E120" s="2"/>
    </row>
    <row r="121" spans="3:5" ht="12" customHeight="1">
      <c r="C121" s="2"/>
      <c r="D121" s="2"/>
      <c r="E121" s="2"/>
    </row>
    <row r="122" spans="3:5" ht="12" customHeight="1">
      <c r="C122" s="2"/>
      <c r="D122" s="2"/>
      <c r="E122" s="2"/>
    </row>
    <row r="123" spans="3:5" ht="12" customHeight="1">
      <c r="C123" s="2"/>
      <c r="D123" s="2"/>
      <c r="E123" s="2"/>
    </row>
    <row r="124" spans="3:5" ht="12" customHeight="1">
      <c r="C124" s="2"/>
      <c r="D124" s="2"/>
      <c r="E124" s="2"/>
    </row>
    <row r="125" spans="3:5" ht="12" customHeight="1">
      <c r="C125" s="2"/>
      <c r="D125" s="2"/>
      <c r="E125" s="2"/>
    </row>
    <row r="126" spans="3:5" ht="12" customHeight="1">
      <c r="C126" s="2"/>
      <c r="D126" s="2"/>
      <c r="E126" s="2"/>
    </row>
    <row r="127" spans="3:5" ht="12" customHeight="1">
      <c r="C127" s="2"/>
      <c r="D127" s="2"/>
      <c r="E127" s="2"/>
    </row>
    <row r="128" spans="3:5" ht="12" customHeight="1">
      <c r="C128" s="2"/>
      <c r="D128" s="2"/>
      <c r="E128" s="2"/>
    </row>
    <row r="129" spans="3:5" ht="12" customHeight="1">
      <c r="C129" s="2"/>
      <c r="D129" s="2"/>
      <c r="E129" s="2"/>
    </row>
    <row r="130" spans="3:5" ht="12" customHeight="1">
      <c r="C130" s="2"/>
      <c r="D130" s="2"/>
      <c r="E130" s="2"/>
    </row>
    <row r="131" spans="3:5" ht="12" customHeight="1">
      <c r="C131" s="2"/>
      <c r="D131" s="2"/>
      <c r="E131" s="2"/>
    </row>
    <row r="132" spans="3:5" ht="12" customHeight="1">
      <c r="C132" s="2"/>
      <c r="D132" s="2"/>
      <c r="E132" s="2"/>
    </row>
    <row r="133" spans="3:5" ht="12" customHeight="1">
      <c r="C133" s="2"/>
      <c r="D133" s="2"/>
      <c r="E133" s="2"/>
    </row>
    <row r="134" spans="3:5" ht="12" customHeight="1">
      <c r="C134" s="2"/>
      <c r="D134" s="2"/>
      <c r="E134" s="2"/>
    </row>
    <row r="135" spans="3:5" ht="12" customHeight="1">
      <c r="C135" s="2"/>
      <c r="D135" s="2"/>
      <c r="E135" s="2"/>
    </row>
    <row r="136" spans="3:5" ht="12" customHeight="1">
      <c r="C136" s="2"/>
      <c r="D136" s="2"/>
      <c r="E136" s="2"/>
    </row>
    <row r="137" spans="3:5" ht="12" customHeight="1">
      <c r="C137" s="2"/>
      <c r="D137" s="2"/>
      <c r="E137" s="2"/>
    </row>
    <row r="138" spans="3:5" ht="12" customHeight="1">
      <c r="C138" s="2"/>
      <c r="D138" s="2"/>
      <c r="E138" s="2"/>
    </row>
    <row r="139" spans="3:5" ht="12" customHeight="1">
      <c r="C139" s="2"/>
      <c r="D139" s="2"/>
      <c r="E139" s="2"/>
    </row>
    <row r="140" spans="3:5" ht="12" customHeight="1">
      <c r="C140" s="2"/>
      <c r="D140" s="2"/>
      <c r="E140" s="2"/>
    </row>
    <row r="141" spans="3:5" ht="12" customHeight="1">
      <c r="C141" s="2"/>
      <c r="D141" s="2"/>
      <c r="E141" s="2"/>
    </row>
    <row r="142" spans="3:5" ht="12" customHeight="1">
      <c r="C142" s="2"/>
      <c r="D142" s="2"/>
      <c r="E142" s="2"/>
    </row>
    <row r="143" spans="3:5" ht="12" customHeight="1">
      <c r="C143" s="2"/>
      <c r="D143" s="2"/>
      <c r="E143" s="2"/>
    </row>
    <row r="144" spans="3:5" ht="12" customHeight="1">
      <c r="C144" s="2"/>
      <c r="D144" s="2"/>
      <c r="E144" s="2"/>
    </row>
    <row r="145" spans="3:5" ht="12" customHeight="1">
      <c r="C145" s="2"/>
      <c r="D145" s="2"/>
      <c r="E145" s="2"/>
    </row>
    <row r="146" spans="3:5" ht="12" customHeight="1">
      <c r="C146" s="2"/>
      <c r="D146" s="2"/>
      <c r="E146" s="2"/>
    </row>
    <row r="147" spans="3:5" ht="12" customHeight="1">
      <c r="C147" s="2"/>
      <c r="D147" s="2"/>
      <c r="E147" s="2"/>
    </row>
    <row r="148" spans="3:5" ht="12" customHeight="1">
      <c r="C148" s="2"/>
      <c r="D148" s="2"/>
      <c r="E148" s="2"/>
    </row>
    <row r="149" spans="3:5" ht="12" customHeight="1">
      <c r="C149" s="2"/>
      <c r="D149" s="2"/>
      <c r="E149" s="2"/>
    </row>
    <row r="150" spans="3:5" ht="12" customHeight="1">
      <c r="C150" s="2"/>
      <c r="D150" s="2"/>
      <c r="E150" s="2"/>
    </row>
    <row r="151" spans="3:5" ht="12" customHeight="1">
      <c r="C151" s="2"/>
      <c r="D151" s="2"/>
      <c r="E151" s="2"/>
    </row>
    <row r="152" spans="3:5" ht="12" customHeight="1">
      <c r="C152" s="2"/>
      <c r="D152" s="2"/>
      <c r="E152" s="2"/>
    </row>
    <row r="153" spans="3:5" ht="12" customHeight="1">
      <c r="C153" s="2"/>
      <c r="D153" s="2"/>
      <c r="E153" s="2"/>
    </row>
    <row r="154" spans="3:5" ht="12" customHeight="1">
      <c r="C154" s="2"/>
      <c r="D154" s="2"/>
      <c r="E154" s="2"/>
    </row>
    <row r="155" spans="3:5" ht="12" customHeight="1">
      <c r="C155" s="2"/>
      <c r="D155" s="2"/>
      <c r="E155" s="2"/>
    </row>
    <row r="156" spans="3:5" ht="12" customHeight="1">
      <c r="C156" s="2"/>
      <c r="D156" s="2"/>
      <c r="E156" s="2"/>
    </row>
    <row r="157" spans="3:5" ht="12" customHeight="1">
      <c r="C157" s="2"/>
      <c r="D157" s="2"/>
      <c r="E157" s="2"/>
    </row>
    <row r="158" spans="3:5" ht="12" customHeight="1">
      <c r="C158" s="2"/>
      <c r="D158" s="2"/>
      <c r="E158" s="2"/>
    </row>
    <row r="159" spans="3:5" ht="12" customHeight="1">
      <c r="C159" s="2"/>
      <c r="D159" s="2"/>
      <c r="E159" s="2"/>
    </row>
    <row r="160" spans="3:5" ht="12" customHeight="1">
      <c r="C160" s="2"/>
      <c r="D160" s="2"/>
      <c r="E160" s="2"/>
    </row>
    <row r="161" spans="3:5" ht="12" customHeight="1">
      <c r="C161" s="2"/>
      <c r="D161" s="2"/>
      <c r="E161" s="2"/>
    </row>
    <row r="162" spans="3:5" ht="12" customHeight="1">
      <c r="C162" s="2"/>
      <c r="D162" s="2"/>
      <c r="E162" s="2"/>
    </row>
    <row r="163" spans="3:5" ht="12" customHeight="1">
      <c r="C163" s="2"/>
      <c r="D163" s="2"/>
      <c r="E163" s="2"/>
    </row>
    <row r="164" spans="3:5" ht="12" customHeight="1">
      <c r="C164" s="2"/>
      <c r="D164" s="2"/>
      <c r="E164" s="2"/>
    </row>
    <row r="165" spans="3:5" ht="12" customHeight="1">
      <c r="C165" s="2"/>
      <c r="D165" s="2"/>
      <c r="E165" s="2"/>
    </row>
    <row r="166" spans="3:5" ht="12" customHeight="1">
      <c r="C166" s="2"/>
      <c r="D166" s="2"/>
      <c r="E166" s="2"/>
    </row>
    <row r="167" spans="3:5" ht="12" customHeight="1">
      <c r="C167" s="2"/>
      <c r="D167" s="2"/>
      <c r="E167" s="2"/>
    </row>
    <row r="168" spans="3:5" ht="12" customHeight="1">
      <c r="C168" s="2"/>
      <c r="D168" s="2"/>
      <c r="E168" s="2"/>
    </row>
    <row r="169" spans="3:5" ht="12" customHeight="1">
      <c r="C169" s="2"/>
      <c r="D169" s="2"/>
      <c r="E169" s="2"/>
    </row>
    <row r="170" spans="3:5" ht="12" customHeight="1">
      <c r="C170" s="2"/>
      <c r="D170" s="2"/>
      <c r="E170" s="2"/>
    </row>
    <row r="171" spans="3:5" ht="12" customHeight="1">
      <c r="C171" s="2"/>
      <c r="D171" s="2"/>
      <c r="E171" s="2"/>
    </row>
    <row r="172" spans="3:5" ht="12" customHeight="1">
      <c r="C172" s="2"/>
      <c r="D172" s="2"/>
      <c r="E172" s="2"/>
    </row>
    <row r="173" spans="3:5" ht="12" customHeight="1">
      <c r="C173" s="2"/>
      <c r="D173" s="2"/>
      <c r="E173" s="2"/>
    </row>
    <row r="174" spans="3:5" ht="12" customHeight="1">
      <c r="C174" s="2"/>
      <c r="D174" s="2"/>
      <c r="E174" s="2"/>
    </row>
    <row r="175" spans="3:5" ht="12" customHeight="1">
      <c r="C175" s="2"/>
      <c r="D175" s="2"/>
      <c r="E175" s="2"/>
    </row>
    <row r="176" spans="3:5" ht="12" customHeight="1">
      <c r="C176" s="2"/>
      <c r="D176" s="2"/>
      <c r="E176" s="2"/>
    </row>
    <row r="177" spans="3:5" ht="12" customHeight="1">
      <c r="C177" s="2"/>
      <c r="D177" s="2"/>
      <c r="E177" s="2"/>
    </row>
    <row r="178" spans="3:5" ht="12" customHeight="1">
      <c r="C178" s="2"/>
      <c r="D178" s="2"/>
      <c r="E178" s="2"/>
    </row>
    <row r="179" spans="3:5" ht="12" customHeight="1">
      <c r="C179" s="2"/>
      <c r="D179" s="2"/>
      <c r="E179" s="2"/>
    </row>
    <row r="180" spans="3:5" ht="12" customHeight="1">
      <c r="C180" s="2"/>
      <c r="D180" s="2"/>
      <c r="E180" s="2"/>
    </row>
    <row r="181" spans="3:5" ht="12" customHeight="1">
      <c r="C181" s="2"/>
      <c r="D181" s="2"/>
      <c r="E181" s="2"/>
    </row>
    <row r="182" spans="3:5" ht="12" customHeight="1">
      <c r="C182" s="2"/>
      <c r="D182" s="2"/>
      <c r="E182" s="2"/>
    </row>
    <row r="183" spans="3:5" ht="12" customHeight="1">
      <c r="C183" s="2"/>
      <c r="D183" s="2"/>
      <c r="E183" s="2"/>
    </row>
    <row r="184" spans="3:5" ht="12" customHeight="1">
      <c r="C184" s="2"/>
      <c r="D184" s="2"/>
      <c r="E184" s="2"/>
    </row>
    <row r="185" spans="3:5" ht="12" customHeight="1">
      <c r="C185" s="2"/>
      <c r="D185" s="2"/>
      <c r="E185" s="2"/>
    </row>
    <row r="186" spans="3:5" ht="12" customHeight="1">
      <c r="C186" s="2"/>
      <c r="D186" s="2"/>
      <c r="E186" s="2"/>
    </row>
    <row r="187" spans="3:5" ht="12" customHeight="1">
      <c r="C187" s="2"/>
      <c r="D187" s="2"/>
      <c r="E187" s="2"/>
    </row>
    <row r="188" spans="3:5" ht="12" customHeight="1">
      <c r="C188" s="2"/>
      <c r="D188" s="2"/>
      <c r="E188" s="2"/>
    </row>
    <row r="189" spans="3:5" ht="12" customHeight="1">
      <c r="C189" s="2"/>
      <c r="D189" s="2"/>
      <c r="E189" s="2"/>
    </row>
    <row r="190" spans="3:5" ht="12" customHeight="1">
      <c r="C190" s="2"/>
      <c r="D190" s="2"/>
      <c r="E190" s="2"/>
    </row>
    <row r="191" spans="3:5" ht="12" customHeight="1">
      <c r="C191" s="2"/>
      <c r="D191" s="2"/>
      <c r="E191" s="2"/>
    </row>
    <row r="192" spans="3:5" ht="12" customHeight="1">
      <c r="C192" s="2"/>
      <c r="D192" s="2"/>
      <c r="E192" s="2"/>
    </row>
    <row r="193" spans="3:5" ht="12" customHeight="1">
      <c r="C193" s="2"/>
      <c r="D193" s="2"/>
      <c r="E193" s="2"/>
    </row>
    <row r="194" spans="3:5" ht="12" customHeight="1">
      <c r="C194" s="2"/>
      <c r="D194" s="2"/>
      <c r="E194" s="2"/>
    </row>
    <row r="195" spans="3:5" ht="12" customHeight="1">
      <c r="C195" s="2"/>
      <c r="D195" s="2"/>
      <c r="E195" s="2"/>
    </row>
    <row r="196" spans="3:5" ht="12" customHeight="1">
      <c r="C196" s="2"/>
      <c r="D196" s="2"/>
      <c r="E196" s="2"/>
    </row>
    <row r="197" spans="3:5" ht="12" customHeight="1">
      <c r="C197" s="2"/>
      <c r="D197" s="2"/>
      <c r="E197" s="2"/>
    </row>
    <row r="198" spans="3:5" ht="12" customHeight="1">
      <c r="C198" s="2"/>
      <c r="D198" s="2"/>
      <c r="E198" s="2"/>
    </row>
    <row r="199" spans="3:5" ht="12" customHeight="1">
      <c r="C199" s="2"/>
      <c r="D199" s="2"/>
      <c r="E199" s="2"/>
    </row>
    <row r="200" spans="3:5" ht="12" customHeight="1">
      <c r="C200" s="2"/>
      <c r="D200" s="2"/>
      <c r="E200" s="2"/>
    </row>
    <row r="201" spans="3:5" ht="12" customHeight="1">
      <c r="C201" s="2"/>
      <c r="D201" s="2"/>
      <c r="E201" s="2"/>
    </row>
    <row r="202" spans="3:5" ht="12" customHeight="1">
      <c r="C202" s="2"/>
      <c r="D202" s="2"/>
      <c r="E202" s="2"/>
    </row>
    <row r="203" spans="3:5" ht="12" customHeight="1">
      <c r="C203" s="2"/>
      <c r="D203" s="2"/>
      <c r="E203" s="2"/>
    </row>
    <row r="204" spans="3:5" ht="12" customHeight="1">
      <c r="C204" s="2"/>
      <c r="D204" s="2"/>
      <c r="E204" s="2"/>
    </row>
    <row r="205" spans="3:5" ht="12" customHeight="1">
      <c r="C205" s="2"/>
      <c r="D205" s="2"/>
      <c r="E205" s="2"/>
    </row>
    <row r="206" spans="3:5" ht="12" customHeight="1">
      <c r="C206" s="2"/>
      <c r="D206" s="2"/>
      <c r="E206" s="2"/>
    </row>
    <row r="207" spans="3:5" ht="12" customHeight="1">
      <c r="C207" s="2"/>
      <c r="D207" s="2"/>
      <c r="E207" s="2"/>
    </row>
    <row r="208" spans="3:5" ht="12" customHeight="1">
      <c r="C208" s="2"/>
      <c r="D208" s="2"/>
      <c r="E208" s="2"/>
    </row>
    <row r="209" spans="3:5" ht="12" customHeight="1">
      <c r="C209" s="2"/>
      <c r="D209" s="2"/>
      <c r="E209" s="2"/>
    </row>
    <row r="210" spans="3:5" ht="12" customHeight="1">
      <c r="C210" s="2"/>
      <c r="D210" s="2"/>
      <c r="E210" s="2"/>
    </row>
    <row r="211" spans="3:5" ht="12" customHeight="1">
      <c r="C211" s="2"/>
      <c r="D211" s="2"/>
      <c r="E211" s="2"/>
    </row>
    <row r="212" spans="3:5" ht="12" customHeight="1">
      <c r="C212" s="2"/>
      <c r="D212" s="2"/>
      <c r="E212" s="2"/>
    </row>
    <row r="213" spans="3:5" ht="12" customHeight="1">
      <c r="C213" s="2"/>
      <c r="D213" s="2"/>
      <c r="E213" s="2"/>
    </row>
    <row r="214" spans="3:5" ht="12" customHeight="1">
      <c r="C214" s="2"/>
      <c r="D214" s="2"/>
      <c r="E214" s="2"/>
    </row>
    <row r="215" spans="3:5" ht="12" customHeight="1">
      <c r="C215" s="2"/>
      <c r="D215" s="2"/>
      <c r="E215" s="2"/>
    </row>
    <row r="216" spans="3:5" ht="12" customHeight="1">
      <c r="C216" s="2"/>
      <c r="D216" s="2"/>
      <c r="E216" s="2"/>
    </row>
    <row r="217" spans="3:5" ht="12" customHeight="1">
      <c r="C217" s="2"/>
      <c r="D217" s="2"/>
      <c r="E217" s="2"/>
    </row>
    <row r="218" spans="3:5" ht="12" customHeight="1">
      <c r="C218" s="2"/>
      <c r="D218" s="2"/>
      <c r="E218" s="2"/>
    </row>
    <row r="219" spans="3:5" ht="12" customHeight="1">
      <c r="C219" s="2"/>
      <c r="D219" s="2"/>
      <c r="E219" s="2"/>
    </row>
    <row r="220" spans="3:5" ht="12" customHeight="1">
      <c r="C220" s="2"/>
      <c r="D220" s="2"/>
      <c r="E220" s="2"/>
    </row>
    <row r="221" spans="3:5" ht="12" customHeight="1">
      <c r="C221" s="2"/>
      <c r="D221" s="2"/>
      <c r="E221" s="2"/>
    </row>
    <row r="222" spans="3:5" ht="12" customHeight="1">
      <c r="C222" s="2"/>
      <c r="D222" s="2"/>
      <c r="E222" s="2"/>
    </row>
    <row r="223" spans="3:5" ht="12" customHeight="1">
      <c r="C223" s="2"/>
      <c r="D223" s="2"/>
      <c r="E223" s="2"/>
    </row>
    <row r="224" spans="3:5" ht="12" customHeight="1">
      <c r="C224" s="2"/>
      <c r="D224" s="2"/>
      <c r="E224" s="2"/>
    </row>
    <row r="225" spans="3:5" ht="12" customHeight="1">
      <c r="C225" s="2"/>
      <c r="D225" s="2"/>
      <c r="E225" s="2"/>
    </row>
    <row r="226" spans="3:5" ht="12" customHeight="1">
      <c r="C226" s="2"/>
      <c r="D226" s="2"/>
      <c r="E226" s="2"/>
    </row>
    <row r="227" spans="3:5" ht="12" customHeight="1">
      <c r="C227" s="2"/>
      <c r="D227" s="2"/>
      <c r="E227" s="2"/>
    </row>
    <row r="228" spans="3:5" ht="12" customHeight="1">
      <c r="C228" s="2"/>
      <c r="D228" s="2"/>
      <c r="E228" s="2"/>
    </row>
    <row r="229" spans="3:5" ht="12" customHeight="1">
      <c r="C229" s="2"/>
      <c r="D229" s="2"/>
      <c r="E229" s="2"/>
    </row>
    <row r="230" spans="3:5" ht="12" customHeight="1">
      <c r="C230" s="2"/>
      <c r="D230" s="2"/>
      <c r="E230" s="2"/>
    </row>
    <row r="231" spans="3:5" ht="12" customHeight="1">
      <c r="C231" s="2"/>
      <c r="D231" s="2"/>
      <c r="E231" s="2"/>
    </row>
    <row r="232" spans="3:5" ht="12" customHeight="1">
      <c r="C232" s="2"/>
      <c r="D232" s="2"/>
      <c r="E232" s="2"/>
    </row>
    <row r="233" spans="3:5" ht="12" customHeight="1">
      <c r="C233" s="2"/>
      <c r="D233" s="2"/>
      <c r="E233" s="2"/>
    </row>
    <row r="234" spans="3:5" ht="12" customHeight="1">
      <c r="C234" s="2"/>
      <c r="D234" s="2"/>
      <c r="E234" s="2"/>
    </row>
    <row r="235" spans="3:5" ht="12" customHeight="1">
      <c r="C235" s="2"/>
      <c r="D235" s="2"/>
      <c r="E235" s="2"/>
    </row>
    <row r="236" spans="3:5" ht="12" customHeight="1">
      <c r="C236" s="2"/>
      <c r="D236" s="2"/>
      <c r="E236" s="2"/>
    </row>
    <row r="237" spans="3:5" ht="12" customHeight="1">
      <c r="C237" s="2"/>
      <c r="D237" s="2"/>
      <c r="E237" s="2"/>
    </row>
    <row r="238" spans="3:5" ht="12" customHeight="1">
      <c r="C238" s="2"/>
      <c r="D238" s="2"/>
      <c r="E238" s="2"/>
    </row>
    <row r="239" spans="3:5" ht="12" customHeight="1">
      <c r="C239" s="2"/>
      <c r="D239" s="2"/>
      <c r="E239" s="2"/>
    </row>
    <row r="240" spans="3:5" ht="12" customHeight="1">
      <c r="C240" s="2"/>
      <c r="D240" s="2"/>
      <c r="E240" s="2"/>
    </row>
    <row r="241" spans="3:5" ht="12" customHeight="1">
      <c r="C241" s="2"/>
      <c r="D241" s="2"/>
      <c r="E241" s="2"/>
    </row>
    <row r="242" spans="3:5" ht="12" customHeight="1">
      <c r="C242" s="2"/>
      <c r="D242" s="2"/>
      <c r="E242" s="2"/>
    </row>
    <row r="243" spans="3:5" ht="12" customHeight="1">
      <c r="C243" s="2"/>
      <c r="D243" s="2"/>
      <c r="E243" s="2"/>
    </row>
    <row r="244" spans="3:5" ht="12" customHeight="1">
      <c r="C244" s="2"/>
      <c r="D244" s="2"/>
      <c r="E244" s="2"/>
    </row>
    <row r="245" spans="3:5" ht="12" customHeight="1">
      <c r="C245" s="2"/>
      <c r="D245" s="2"/>
      <c r="E245" s="2"/>
    </row>
    <row r="246" spans="3:5" ht="12" customHeight="1">
      <c r="C246" s="2"/>
      <c r="D246" s="2"/>
      <c r="E246" s="2"/>
    </row>
    <row r="247" spans="3:5" ht="12" customHeight="1">
      <c r="C247" s="2"/>
      <c r="D247" s="2"/>
      <c r="E247" s="2"/>
    </row>
    <row r="248" spans="3:5" ht="12" customHeight="1">
      <c r="C248" s="2"/>
      <c r="D248" s="2"/>
      <c r="E248" s="2"/>
    </row>
    <row r="249" spans="3:5" ht="12" customHeight="1">
      <c r="C249" s="2"/>
      <c r="D249" s="2"/>
      <c r="E249" s="2"/>
    </row>
    <row r="250" spans="3:5" ht="12" customHeight="1">
      <c r="C250" s="2"/>
      <c r="D250" s="2"/>
      <c r="E250" s="2"/>
    </row>
    <row r="251" spans="3:5" ht="12" customHeight="1">
      <c r="C251" s="2"/>
      <c r="D251" s="2"/>
      <c r="E251" s="2"/>
    </row>
    <row r="252" spans="3:5" ht="12" customHeight="1">
      <c r="C252" s="2"/>
      <c r="D252" s="2"/>
      <c r="E252" s="2"/>
    </row>
    <row r="253" spans="3:5" ht="12" customHeight="1">
      <c r="C253" s="2"/>
      <c r="D253" s="2"/>
      <c r="E253" s="2"/>
    </row>
    <row r="254" spans="3:5" ht="12" customHeight="1">
      <c r="C254" s="2"/>
      <c r="D254" s="2"/>
      <c r="E254" s="2"/>
    </row>
    <row r="255" spans="3:5" ht="12" customHeight="1">
      <c r="C255" s="2"/>
      <c r="D255" s="2"/>
      <c r="E255" s="2"/>
    </row>
    <row r="256" spans="3:5" ht="12" customHeight="1">
      <c r="C256" s="2"/>
      <c r="D256" s="2"/>
      <c r="E256" s="2"/>
    </row>
    <row r="257" spans="3:5" ht="12" customHeight="1">
      <c r="C257" s="2"/>
      <c r="D257" s="2"/>
      <c r="E257" s="2"/>
    </row>
    <row r="258" spans="3:5" ht="12" customHeight="1">
      <c r="C258" s="2"/>
      <c r="D258" s="2"/>
      <c r="E258" s="2"/>
    </row>
    <row r="259" spans="3:5" ht="12" customHeight="1">
      <c r="C259" s="2"/>
      <c r="D259" s="2"/>
      <c r="E259" s="2"/>
    </row>
    <row r="260" spans="3:5" ht="12" customHeight="1">
      <c r="C260" s="2"/>
      <c r="D260" s="2"/>
      <c r="E260" s="2"/>
    </row>
    <row r="261" spans="3:5" ht="12" customHeight="1">
      <c r="C261" s="2"/>
      <c r="D261" s="2"/>
      <c r="E261" s="2"/>
    </row>
    <row r="262" spans="3:5" ht="12" customHeight="1">
      <c r="C262" s="2"/>
      <c r="D262" s="2"/>
      <c r="E262" s="2"/>
    </row>
    <row r="263" spans="3:5" ht="12" customHeight="1">
      <c r="C263" s="2"/>
      <c r="D263" s="2"/>
      <c r="E263" s="2"/>
    </row>
    <row r="264" spans="3:5" ht="12" customHeight="1">
      <c r="C264" s="2"/>
      <c r="D264" s="2"/>
      <c r="E264" s="2"/>
    </row>
    <row r="265" spans="3:5" ht="12" customHeight="1">
      <c r="C265" s="2"/>
      <c r="D265" s="2"/>
      <c r="E265" s="2"/>
    </row>
    <row r="266" spans="3:5" ht="12" customHeight="1">
      <c r="C266" s="2"/>
      <c r="D266" s="2"/>
      <c r="E266" s="2"/>
    </row>
    <row r="267" spans="3:5" ht="12" customHeight="1">
      <c r="C267" s="2"/>
      <c r="D267" s="2"/>
      <c r="E267" s="2"/>
    </row>
    <row r="268" spans="3:5" ht="12" customHeight="1">
      <c r="C268" s="2"/>
      <c r="D268" s="2"/>
      <c r="E268" s="2"/>
    </row>
    <row r="269" spans="3:5" ht="12" customHeight="1">
      <c r="C269" s="2"/>
      <c r="D269" s="2"/>
      <c r="E269" s="2"/>
    </row>
    <row r="270" spans="3:5" ht="12" customHeight="1">
      <c r="C270" s="2"/>
      <c r="D270" s="2"/>
      <c r="E270" s="2"/>
    </row>
    <row r="271" spans="3:5" ht="12" customHeight="1">
      <c r="C271" s="2"/>
      <c r="D271" s="2"/>
      <c r="E271" s="2"/>
    </row>
    <row r="272" spans="3:5" ht="12" customHeight="1">
      <c r="C272" s="2"/>
      <c r="D272" s="2"/>
      <c r="E272" s="2"/>
    </row>
    <row r="273" spans="3:5" ht="12" customHeight="1">
      <c r="C273" s="2"/>
      <c r="D273" s="2"/>
      <c r="E273" s="2"/>
    </row>
    <row r="274" spans="3:5" ht="12" customHeight="1">
      <c r="C274" s="2"/>
      <c r="D274" s="2"/>
      <c r="E274" s="2"/>
    </row>
    <row r="275" spans="3:5" ht="12" customHeight="1">
      <c r="C275" s="2"/>
      <c r="D275" s="2"/>
      <c r="E275" s="2"/>
    </row>
    <row r="276" spans="3:5" ht="12" customHeight="1">
      <c r="C276" s="2"/>
      <c r="D276" s="2"/>
      <c r="E276" s="2"/>
    </row>
    <row r="277" spans="3:5" ht="12" customHeight="1">
      <c r="C277" s="2"/>
      <c r="D277" s="2"/>
      <c r="E277" s="2"/>
    </row>
    <row r="278" spans="3:5" ht="12" customHeight="1">
      <c r="C278" s="2"/>
      <c r="D278" s="2"/>
      <c r="E278" s="2"/>
    </row>
    <row r="279" spans="3:5" ht="12" customHeight="1">
      <c r="C279" s="2"/>
      <c r="D279" s="2"/>
      <c r="E279" s="2"/>
    </row>
    <row r="280" spans="3:5" ht="12" customHeight="1">
      <c r="C280" s="2"/>
      <c r="D280" s="2"/>
      <c r="E280" s="2"/>
    </row>
    <row r="281" spans="3:5" ht="12" customHeight="1">
      <c r="C281" s="2"/>
      <c r="D281" s="2"/>
      <c r="E281" s="2"/>
    </row>
    <row r="282" spans="3:5" ht="12" customHeight="1">
      <c r="C282" s="2"/>
      <c r="D282" s="2"/>
      <c r="E282" s="2"/>
    </row>
    <row r="283" spans="3:5" ht="12" customHeight="1">
      <c r="C283" s="2"/>
      <c r="D283" s="2"/>
      <c r="E283" s="2"/>
    </row>
    <row r="284" spans="3:5" ht="12" customHeight="1">
      <c r="C284" s="2"/>
      <c r="D284" s="2"/>
      <c r="E284" s="2"/>
    </row>
    <row r="285" spans="3:5" ht="12" customHeight="1">
      <c r="C285" s="2"/>
      <c r="D285" s="2"/>
      <c r="E285" s="2"/>
    </row>
    <row r="286" spans="3:5" ht="12" customHeight="1">
      <c r="C286" s="2"/>
      <c r="D286" s="2"/>
      <c r="E286" s="2"/>
    </row>
    <row r="287" spans="3:5" ht="12" customHeight="1">
      <c r="C287" s="2"/>
      <c r="D287" s="2"/>
      <c r="E287" s="2"/>
    </row>
    <row r="288" spans="3:5" ht="12" customHeight="1">
      <c r="C288" s="2"/>
      <c r="D288" s="2"/>
      <c r="E288" s="2"/>
    </row>
    <row r="289" spans="3:5" ht="12" customHeight="1">
      <c r="C289" s="2"/>
      <c r="D289" s="2"/>
      <c r="E289" s="2"/>
    </row>
    <row r="290" spans="3:5" ht="12" customHeight="1">
      <c r="C290" s="2"/>
      <c r="D290" s="2"/>
      <c r="E290" s="2"/>
    </row>
    <row r="291" spans="3:5" ht="12" customHeight="1">
      <c r="C291" s="2"/>
      <c r="D291" s="2"/>
      <c r="E291" s="2"/>
    </row>
    <row r="292" spans="3:5" ht="12" customHeight="1">
      <c r="C292" s="2"/>
      <c r="D292" s="2"/>
      <c r="E292" s="2"/>
    </row>
    <row r="293" spans="3:5" ht="12" customHeight="1">
      <c r="C293" s="2"/>
      <c r="D293" s="2"/>
      <c r="E293" s="2"/>
    </row>
    <row r="294" spans="3:5" ht="12" customHeight="1">
      <c r="C294" s="2"/>
      <c r="D294" s="2"/>
      <c r="E294" s="2"/>
    </row>
    <row r="295" spans="3:5" ht="12" customHeight="1">
      <c r="C295" s="2"/>
      <c r="D295" s="2"/>
      <c r="E295" s="2"/>
    </row>
    <row r="296" spans="3:5" ht="12" customHeight="1">
      <c r="C296" s="2"/>
      <c r="D296" s="2"/>
      <c r="E296" s="2"/>
    </row>
    <row r="297" spans="3:5" ht="12" customHeight="1">
      <c r="C297" s="2"/>
      <c r="D297" s="2"/>
      <c r="E297" s="2"/>
    </row>
    <row r="298" spans="3:5" ht="12" customHeight="1">
      <c r="C298" s="2"/>
      <c r="D298" s="2"/>
      <c r="E298" s="2"/>
    </row>
    <row r="299" spans="3:5" ht="12" customHeight="1">
      <c r="C299" s="2"/>
      <c r="D299" s="2"/>
      <c r="E299" s="2"/>
    </row>
    <row r="300" spans="3:5" ht="12" customHeight="1">
      <c r="C300" s="2"/>
      <c r="D300" s="2"/>
      <c r="E300" s="2"/>
    </row>
    <row r="301" spans="3:5" ht="12" customHeight="1">
      <c r="C301" s="2"/>
      <c r="D301" s="2"/>
      <c r="E301" s="2"/>
    </row>
    <row r="302" spans="3:5" ht="12" customHeight="1">
      <c r="C302" s="2"/>
      <c r="D302" s="2"/>
      <c r="E302" s="2"/>
    </row>
    <row r="303" spans="3:5" ht="12" customHeight="1">
      <c r="C303" s="2"/>
      <c r="D303" s="2"/>
      <c r="E303" s="2"/>
    </row>
    <row r="304" spans="3:5" ht="12" customHeight="1">
      <c r="C304" s="2"/>
      <c r="D304" s="2"/>
      <c r="E304" s="2"/>
    </row>
    <row r="305" spans="3:5" ht="12" customHeight="1">
      <c r="C305" s="2"/>
      <c r="D305" s="2"/>
      <c r="E305" s="2"/>
    </row>
    <row r="306" spans="3:5" ht="12" customHeight="1">
      <c r="C306" s="2"/>
      <c r="D306" s="2"/>
      <c r="E306" s="2"/>
    </row>
    <row r="307" spans="3:5" ht="12" customHeight="1">
      <c r="C307" s="2"/>
      <c r="D307" s="2"/>
      <c r="E307" s="2"/>
    </row>
    <row r="308" spans="3:5" ht="12" customHeight="1">
      <c r="C308" s="2"/>
      <c r="D308" s="2"/>
      <c r="E308" s="2"/>
    </row>
    <row r="309" spans="3:5" ht="12" customHeight="1">
      <c r="C309" s="2"/>
      <c r="D309" s="2"/>
      <c r="E309" s="2"/>
    </row>
    <row r="310" spans="3:5" ht="12" customHeight="1">
      <c r="C310" s="2"/>
      <c r="D310" s="2"/>
      <c r="E310" s="2"/>
    </row>
    <row r="311" spans="3:5" ht="12" customHeight="1">
      <c r="C311" s="2"/>
      <c r="D311" s="2"/>
      <c r="E311" s="2"/>
    </row>
    <row r="312" spans="3:5" ht="12" customHeight="1">
      <c r="C312" s="2"/>
      <c r="D312" s="2"/>
      <c r="E312" s="2"/>
    </row>
    <row r="313" spans="3:5" ht="12" customHeight="1">
      <c r="C313" s="2"/>
      <c r="D313" s="2"/>
      <c r="E313" s="2"/>
    </row>
    <row r="314" spans="3:5" ht="12" customHeight="1">
      <c r="C314" s="2"/>
      <c r="D314" s="2"/>
      <c r="E314" s="2"/>
    </row>
    <row r="315" spans="3:5" ht="12" customHeight="1">
      <c r="C315" s="2"/>
      <c r="D315" s="2"/>
      <c r="E315" s="2"/>
    </row>
    <row r="316" spans="3:5" ht="12" customHeight="1">
      <c r="C316" s="2"/>
      <c r="D316" s="2"/>
      <c r="E316" s="2"/>
    </row>
    <row r="317" spans="3:5" ht="12" customHeight="1">
      <c r="C317" s="2"/>
      <c r="D317" s="2"/>
      <c r="E317" s="2"/>
    </row>
    <row r="318" spans="3:5" ht="12" customHeight="1">
      <c r="C318" s="2"/>
      <c r="D318" s="2"/>
      <c r="E318" s="2"/>
    </row>
    <row r="319" spans="3:5" ht="12" customHeight="1">
      <c r="C319" s="2"/>
      <c r="D319" s="2"/>
      <c r="E319" s="2"/>
    </row>
    <row r="320" spans="3:5" ht="12" customHeight="1">
      <c r="C320" s="2"/>
      <c r="D320" s="2"/>
      <c r="E320" s="2"/>
    </row>
    <row r="321" spans="3:5" ht="12" customHeight="1">
      <c r="C321" s="2"/>
      <c r="D321" s="2"/>
      <c r="E321" s="2"/>
    </row>
    <row r="322" spans="3:5" ht="12" customHeight="1">
      <c r="C322" s="2"/>
      <c r="D322" s="2"/>
      <c r="E322" s="2"/>
    </row>
    <row r="323" spans="3:5" ht="12" customHeight="1">
      <c r="C323" s="2"/>
      <c r="D323" s="2"/>
      <c r="E323" s="2"/>
    </row>
    <row r="324" spans="3:5" ht="12" customHeight="1">
      <c r="C324" s="2"/>
      <c r="D324" s="2"/>
      <c r="E324" s="2"/>
    </row>
    <row r="325" spans="3:5" ht="12" customHeight="1">
      <c r="C325" s="2"/>
      <c r="D325" s="2"/>
      <c r="E325" s="2"/>
    </row>
    <row r="326" spans="3:5" ht="12" customHeight="1">
      <c r="C326" s="2"/>
      <c r="D326" s="2"/>
      <c r="E326" s="2"/>
    </row>
    <row r="327" spans="3:5" ht="12" customHeight="1">
      <c r="C327" s="2"/>
      <c r="D327" s="2"/>
      <c r="E327" s="2"/>
    </row>
    <row r="328" spans="3:5" ht="12" customHeight="1">
      <c r="C328" s="2"/>
      <c r="D328" s="2"/>
      <c r="E328" s="2"/>
    </row>
    <row r="329" spans="3:5" ht="12" customHeight="1">
      <c r="C329" s="2"/>
      <c r="D329" s="2"/>
      <c r="E329" s="2"/>
    </row>
    <row r="330" spans="3:5" ht="12" customHeight="1">
      <c r="C330" s="2"/>
      <c r="D330" s="2"/>
      <c r="E330" s="2"/>
    </row>
    <row r="331" spans="3:5" ht="12" customHeight="1">
      <c r="C331" s="2"/>
      <c r="D331" s="2"/>
      <c r="E331" s="2"/>
    </row>
    <row r="332" spans="3:5" ht="12" customHeight="1">
      <c r="C332" s="2"/>
      <c r="D332" s="2"/>
      <c r="E332" s="2"/>
    </row>
    <row r="333" spans="3:5" ht="12" customHeight="1">
      <c r="C333" s="2"/>
      <c r="D333" s="2"/>
      <c r="E333" s="2"/>
    </row>
    <row r="334" spans="3:5" ht="12" customHeight="1">
      <c r="C334" s="2"/>
      <c r="D334" s="2"/>
      <c r="E334" s="2"/>
    </row>
    <row r="335" spans="3:5" ht="12" customHeight="1">
      <c r="C335" s="2"/>
      <c r="D335" s="2"/>
      <c r="E335" s="2"/>
    </row>
    <row r="336" spans="3:5" ht="12" customHeight="1">
      <c r="C336" s="2"/>
      <c r="D336" s="2"/>
      <c r="E336" s="2"/>
    </row>
    <row r="337" spans="3:5" ht="12" customHeight="1">
      <c r="C337" s="2"/>
      <c r="D337" s="2"/>
      <c r="E337" s="2"/>
    </row>
    <row r="338" spans="3:5" ht="12" customHeight="1">
      <c r="C338" s="2"/>
      <c r="D338" s="2"/>
      <c r="E338" s="2"/>
    </row>
    <row r="339" spans="3:5" ht="12" customHeight="1">
      <c r="C339" s="2"/>
      <c r="D339" s="2"/>
      <c r="E339" s="2"/>
    </row>
    <row r="340" spans="3:5" ht="12" customHeight="1">
      <c r="C340" s="2"/>
      <c r="D340" s="2"/>
      <c r="E340" s="2"/>
    </row>
    <row r="341" spans="3:5" ht="12" customHeight="1">
      <c r="C341" s="2"/>
      <c r="D341" s="2"/>
      <c r="E341" s="2"/>
    </row>
    <row r="342" spans="3:5" ht="12" customHeight="1">
      <c r="C342" s="2"/>
      <c r="D342" s="2"/>
      <c r="E342" s="2"/>
    </row>
    <row r="343" spans="3:5" ht="12" customHeight="1">
      <c r="C343" s="2"/>
      <c r="D343" s="2"/>
      <c r="E343" s="2"/>
    </row>
    <row r="344" spans="3:5" ht="12" customHeight="1">
      <c r="C344" s="2"/>
      <c r="D344" s="2"/>
      <c r="E344" s="2"/>
    </row>
    <row r="345" spans="3:5" ht="12" customHeight="1">
      <c r="C345" s="2"/>
      <c r="D345" s="2"/>
      <c r="E345" s="2"/>
    </row>
    <row r="346" spans="3:5" ht="12" customHeight="1">
      <c r="C346" s="2"/>
      <c r="D346" s="2"/>
      <c r="E346" s="2"/>
    </row>
    <row r="347" spans="3:5" ht="12" customHeight="1">
      <c r="C347" s="2"/>
      <c r="D347" s="2"/>
      <c r="E347" s="2"/>
    </row>
    <row r="348" spans="3:5" ht="12" customHeight="1">
      <c r="C348" s="2"/>
      <c r="D348" s="2"/>
      <c r="E348" s="2"/>
    </row>
    <row r="349" spans="3:5" ht="12" customHeight="1">
      <c r="C349" s="2"/>
      <c r="D349" s="2"/>
      <c r="E349" s="2"/>
    </row>
    <row r="350" spans="3:5" ht="12" customHeight="1">
      <c r="C350" s="2"/>
      <c r="D350" s="2"/>
      <c r="E350" s="2"/>
    </row>
    <row r="351" spans="3:5" ht="12" customHeight="1">
      <c r="C351" s="2"/>
      <c r="D351" s="2"/>
      <c r="E351" s="2"/>
    </row>
    <row r="352" spans="3:5" ht="12" customHeight="1">
      <c r="C352" s="2"/>
      <c r="D352" s="2"/>
      <c r="E352" s="2"/>
    </row>
    <row r="353" spans="3:5" ht="12" customHeight="1">
      <c r="C353" s="2"/>
      <c r="D353" s="2"/>
      <c r="E353" s="2"/>
    </row>
    <row r="354" spans="3:5" ht="12" customHeight="1">
      <c r="C354" s="2"/>
      <c r="D354" s="2"/>
      <c r="E354" s="2"/>
    </row>
    <row r="355" spans="3:5" ht="12" customHeight="1">
      <c r="C355" s="2"/>
      <c r="D355" s="2"/>
      <c r="E355" s="2"/>
    </row>
    <row r="356" spans="3:5" ht="12" customHeight="1">
      <c r="C356" s="2"/>
      <c r="D356" s="2"/>
      <c r="E356" s="2"/>
    </row>
    <row r="357" spans="3:5" ht="12" customHeight="1">
      <c r="C357" s="2"/>
      <c r="D357" s="2"/>
      <c r="E357" s="2"/>
    </row>
    <row r="358" spans="3:5" ht="12" customHeight="1">
      <c r="C358" s="2"/>
      <c r="D358" s="2"/>
      <c r="E358" s="2"/>
    </row>
    <row r="359" spans="3:5" ht="12" customHeight="1">
      <c r="C359" s="2"/>
      <c r="D359" s="2"/>
      <c r="E359" s="2"/>
    </row>
    <row r="360" spans="3:5" ht="12" customHeight="1">
      <c r="C360" s="2"/>
      <c r="D360" s="2"/>
      <c r="E360" s="2"/>
    </row>
    <row r="361" spans="3:5" ht="12" customHeight="1">
      <c r="C361" s="2"/>
      <c r="D361" s="2"/>
      <c r="E361" s="2"/>
    </row>
    <row r="362" spans="3:5" ht="12" customHeight="1">
      <c r="C362" s="2"/>
      <c r="D362" s="2"/>
      <c r="E362" s="2"/>
    </row>
    <row r="363" spans="3:5" ht="12" customHeight="1">
      <c r="C363" s="2"/>
      <c r="D363" s="2"/>
      <c r="E363" s="2"/>
    </row>
    <row r="364" spans="3:5" ht="12" customHeight="1">
      <c r="C364" s="2"/>
      <c r="D364" s="2"/>
      <c r="E364" s="2"/>
    </row>
    <row r="365" spans="3:5" ht="12" customHeight="1">
      <c r="C365" s="2"/>
      <c r="D365" s="2"/>
      <c r="E365" s="2"/>
    </row>
    <row r="366" spans="3:5" ht="12" customHeight="1">
      <c r="C366" s="2"/>
      <c r="D366" s="2"/>
      <c r="E366" s="2"/>
    </row>
    <row r="367" spans="3:5" ht="12" customHeight="1">
      <c r="C367" s="2"/>
      <c r="D367" s="2"/>
      <c r="E367" s="2"/>
    </row>
    <row r="368" spans="3:5" ht="12" customHeight="1">
      <c r="C368" s="2"/>
      <c r="D368" s="2"/>
      <c r="E368" s="2"/>
    </row>
    <row r="369" spans="3:5" ht="12" customHeight="1">
      <c r="C369" s="2"/>
      <c r="D369" s="2"/>
      <c r="E369" s="2"/>
    </row>
    <row r="370" spans="3:5" ht="12" customHeight="1">
      <c r="C370" s="2"/>
      <c r="D370" s="2"/>
      <c r="E370" s="2"/>
    </row>
    <row r="371" spans="3:5" ht="12" customHeight="1">
      <c r="C371" s="2"/>
      <c r="D371" s="2"/>
      <c r="E371" s="2"/>
    </row>
    <row r="372" spans="3:5" ht="12" customHeight="1">
      <c r="C372" s="2"/>
      <c r="D372" s="2"/>
      <c r="E372" s="2"/>
    </row>
    <row r="373" spans="3:5" ht="12" customHeight="1">
      <c r="C373" s="2"/>
      <c r="D373" s="2"/>
      <c r="E373" s="2"/>
    </row>
    <row r="374" spans="3:5" ht="12" customHeight="1">
      <c r="C374" s="2"/>
      <c r="D374" s="2"/>
      <c r="E374" s="2"/>
    </row>
    <row r="375" spans="3:5" ht="12" customHeight="1">
      <c r="C375" s="2"/>
      <c r="D375" s="2"/>
      <c r="E375" s="2"/>
    </row>
    <row r="376" spans="3:5" ht="12" customHeight="1">
      <c r="C376" s="2"/>
      <c r="D376" s="2"/>
      <c r="E376" s="2"/>
    </row>
    <row r="377" spans="3:5" ht="12" customHeight="1">
      <c r="C377" s="2"/>
      <c r="D377" s="2"/>
      <c r="E377" s="2"/>
    </row>
    <row r="378" spans="3:5" ht="12" customHeight="1">
      <c r="C378" s="2"/>
      <c r="D378" s="2"/>
      <c r="E378" s="2"/>
    </row>
    <row r="379" spans="3:5" ht="12" customHeight="1">
      <c r="C379" s="2"/>
      <c r="D379" s="2"/>
      <c r="E379" s="2"/>
    </row>
    <row r="380" spans="3:5" ht="12" customHeight="1">
      <c r="C380" s="2"/>
      <c r="D380" s="2"/>
      <c r="E380" s="2"/>
    </row>
    <row r="381" spans="3:5" ht="12" customHeight="1">
      <c r="C381" s="2"/>
      <c r="D381" s="2"/>
      <c r="E381" s="2"/>
    </row>
    <row r="382" spans="3:5" ht="12" customHeight="1">
      <c r="C382" s="2"/>
      <c r="D382" s="2"/>
      <c r="E382" s="2"/>
    </row>
    <row r="383" spans="3:5" ht="12" customHeight="1">
      <c r="C383" s="2"/>
      <c r="D383" s="2"/>
      <c r="E383" s="2"/>
    </row>
    <row r="384" spans="3:5" ht="12" customHeight="1">
      <c r="C384" s="2"/>
      <c r="D384" s="2"/>
      <c r="E384" s="2"/>
    </row>
    <row r="385" spans="3:5" ht="12" customHeight="1">
      <c r="C385" s="2"/>
      <c r="D385" s="2"/>
      <c r="E385" s="2"/>
    </row>
    <row r="386" spans="3:5" ht="12" customHeight="1">
      <c r="C386" s="2"/>
      <c r="D386" s="2"/>
      <c r="E386" s="2"/>
    </row>
    <row r="387" spans="3:5" ht="12" customHeight="1">
      <c r="C387" s="2"/>
      <c r="D387" s="2"/>
      <c r="E387" s="2"/>
    </row>
    <row r="388" spans="3:5" ht="12" customHeight="1">
      <c r="C388" s="2"/>
      <c r="D388" s="2"/>
      <c r="E388" s="2"/>
    </row>
    <row r="389" spans="3:5" ht="12" customHeight="1">
      <c r="C389" s="2"/>
      <c r="D389" s="2"/>
      <c r="E389" s="2"/>
    </row>
    <row r="390" spans="3:5" ht="12" customHeight="1">
      <c r="C390" s="2"/>
      <c r="D390" s="2"/>
      <c r="E390" s="2"/>
    </row>
    <row r="391" spans="3:5" ht="12" customHeight="1">
      <c r="C391" s="2"/>
      <c r="D391" s="2"/>
      <c r="E391" s="2"/>
    </row>
    <row r="392" spans="3:5" ht="12" customHeight="1">
      <c r="C392" s="2"/>
      <c r="D392" s="2"/>
      <c r="E392" s="2"/>
    </row>
    <row r="393" spans="3:5" ht="12" customHeight="1">
      <c r="C393" s="2"/>
      <c r="D393" s="2"/>
      <c r="E393" s="2"/>
    </row>
    <row r="394" spans="3:5" ht="12" customHeight="1">
      <c r="C394" s="2"/>
      <c r="D394" s="2"/>
      <c r="E394" s="2"/>
    </row>
    <row r="395" spans="3:5" ht="12" customHeight="1">
      <c r="C395" s="2"/>
      <c r="D395" s="2"/>
      <c r="E395" s="2"/>
    </row>
    <row r="396" spans="3:5" ht="12" customHeight="1">
      <c r="C396" s="2"/>
      <c r="D396" s="2"/>
      <c r="E396" s="2"/>
    </row>
    <row r="397" spans="3:5" ht="12" customHeight="1">
      <c r="C397" s="2"/>
      <c r="D397" s="2"/>
      <c r="E397" s="2"/>
    </row>
    <row r="398" spans="3:5" ht="12" customHeight="1">
      <c r="C398" s="2"/>
      <c r="D398" s="2"/>
      <c r="E398" s="2"/>
    </row>
    <row r="399" spans="3:5" ht="12" customHeight="1">
      <c r="C399" s="2"/>
      <c r="D399" s="2"/>
      <c r="E399" s="2"/>
    </row>
    <row r="400" spans="3:5" ht="12" customHeight="1">
      <c r="C400" s="2"/>
      <c r="D400" s="2"/>
      <c r="E400" s="2"/>
    </row>
    <row r="401" spans="3:5" ht="12" customHeight="1">
      <c r="C401" s="2"/>
      <c r="D401" s="2"/>
      <c r="E401" s="2"/>
    </row>
    <row r="402" spans="3:5" ht="12" customHeight="1">
      <c r="C402" s="2"/>
      <c r="D402" s="2"/>
      <c r="E402" s="2"/>
    </row>
    <row r="403" spans="3:5" ht="12" customHeight="1">
      <c r="C403" s="2"/>
      <c r="D403" s="2"/>
      <c r="E403" s="2"/>
    </row>
    <row r="404" spans="3:5" ht="12" customHeight="1">
      <c r="C404" s="2"/>
      <c r="D404" s="2"/>
      <c r="E404" s="2"/>
    </row>
    <row r="405" spans="3:5" ht="12" customHeight="1">
      <c r="C405" s="2"/>
      <c r="D405" s="2"/>
      <c r="E405" s="2"/>
    </row>
    <row r="406" spans="3:5" ht="12" customHeight="1">
      <c r="C406" s="2"/>
      <c r="D406" s="2"/>
      <c r="E406" s="2"/>
    </row>
    <row r="407" spans="3:5" ht="12" customHeight="1">
      <c r="C407" s="2"/>
      <c r="D407" s="2"/>
      <c r="E407" s="2"/>
    </row>
    <row r="408" spans="3:5" ht="12" customHeight="1">
      <c r="C408" s="2"/>
      <c r="D408" s="2"/>
      <c r="E408" s="2"/>
    </row>
    <row r="409" spans="3:5" ht="12" customHeight="1">
      <c r="C409" s="2"/>
      <c r="D409" s="2"/>
      <c r="E409" s="2"/>
    </row>
    <row r="410" spans="3:5" ht="12" customHeight="1">
      <c r="C410" s="2"/>
      <c r="D410" s="2"/>
      <c r="E410" s="2"/>
    </row>
    <row r="411" spans="3:5" ht="12" customHeight="1">
      <c r="C411" s="2"/>
      <c r="D411" s="2"/>
      <c r="E411" s="2"/>
    </row>
    <row r="412" spans="3:5" ht="12" customHeight="1">
      <c r="C412" s="2"/>
      <c r="D412" s="2"/>
      <c r="E412" s="2"/>
    </row>
    <row r="413" spans="3:5" ht="12" customHeight="1">
      <c r="C413" s="2"/>
      <c r="D413" s="2"/>
      <c r="E413" s="2"/>
    </row>
    <row r="414" spans="3:5" ht="12" customHeight="1">
      <c r="C414" s="2"/>
      <c r="D414" s="2"/>
      <c r="E414" s="2"/>
    </row>
    <row r="415" spans="3:5" ht="12" customHeight="1">
      <c r="C415" s="2"/>
      <c r="D415" s="2"/>
      <c r="E415" s="2"/>
    </row>
    <row r="416" spans="3:5" ht="12" customHeight="1">
      <c r="C416" s="2"/>
      <c r="D416" s="2"/>
      <c r="E416" s="2"/>
    </row>
    <row r="417" spans="3:5" ht="12" customHeight="1">
      <c r="C417" s="2"/>
      <c r="D417" s="2"/>
      <c r="E417" s="2"/>
    </row>
    <row r="418" spans="3:5" ht="12" customHeight="1">
      <c r="C418" s="2"/>
      <c r="D418" s="2"/>
      <c r="E418" s="2"/>
    </row>
    <row r="419" spans="3:5" ht="12" customHeight="1">
      <c r="C419" s="2"/>
      <c r="D419" s="2"/>
      <c r="E419" s="2"/>
    </row>
    <row r="420" spans="3:5" ht="12" customHeight="1">
      <c r="C420" s="2"/>
      <c r="D420" s="2"/>
      <c r="E420" s="2"/>
    </row>
    <row r="421" spans="3:5" ht="12" customHeight="1">
      <c r="C421" s="2"/>
      <c r="D421" s="2"/>
      <c r="E421" s="2"/>
    </row>
    <row r="422" spans="3:5" ht="12" customHeight="1">
      <c r="C422" s="2"/>
      <c r="D422" s="2"/>
      <c r="E422" s="2"/>
    </row>
    <row r="423" spans="3:5" ht="12" customHeight="1">
      <c r="C423" s="2"/>
      <c r="D423" s="2"/>
      <c r="E423" s="2"/>
    </row>
    <row r="424" spans="3:5" ht="12" customHeight="1">
      <c r="C424" s="2"/>
      <c r="D424" s="2"/>
      <c r="E424" s="2"/>
    </row>
    <row r="425" spans="3:5" ht="12" customHeight="1">
      <c r="C425" s="2"/>
      <c r="D425" s="2"/>
      <c r="E425" s="2"/>
    </row>
    <row r="426" spans="3:5" ht="12" customHeight="1">
      <c r="C426" s="2"/>
      <c r="D426" s="2"/>
      <c r="E426" s="2"/>
    </row>
    <row r="427" spans="3:5" ht="12" customHeight="1">
      <c r="C427" s="2"/>
      <c r="D427" s="2"/>
      <c r="E427" s="2"/>
    </row>
    <row r="428" spans="3:5" ht="12" customHeight="1">
      <c r="C428" s="2"/>
      <c r="D428" s="2"/>
      <c r="E428" s="2"/>
    </row>
    <row r="429" spans="3:5" ht="12" customHeight="1">
      <c r="C429" s="2"/>
      <c r="D429" s="2"/>
      <c r="E429" s="2"/>
    </row>
    <row r="430" spans="3:5" ht="12" customHeight="1">
      <c r="C430" s="2"/>
      <c r="D430" s="2"/>
      <c r="E430" s="2"/>
    </row>
    <row r="431" spans="3:5" ht="12" customHeight="1">
      <c r="C431" s="2"/>
      <c r="D431" s="2"/>
      <c r="E431" s="2"/>
    </row>
    <row r="432" spans="3:5" ht="12" customHeight="1">
      <c r="C432" s="2"/>
      <c r="D432" s="2"/>
      <c r="E432" s="2"/>
    </row>
    <row r="433" spans="3:5" ht="12" customHeight="1">
      <c r="C433" s="2"/>
      <c r="D433" s="2"/>
      <c r="E433" s="2"/>
    </row>
    <row r="434" spans="3:5" ht="12" customHeight="1">
      <c r="C434" s="2"/>
      <c r="D434" s="2"/>
      <c r="E434" s="2"/>
    </row>
    <row r="435" spans="3:5" ht="12" customHeight="1">
      <c r="C435" s="2"/>
      <c r="D435" s="2"/>
      <c r="E435" s="2"/>
    </row>
    <row r="436" spans="3:5" ht="12" customHeight="1">
      <c r="C436" s="2"/>
      <c r="D436" s="2"/>
      <c r="E436" s="2"/>
    </row>
    <row r="437" spans="3:5" ht="12" customHeight="1">
      <c r="C437" s="2"/>
      <c r="D437" s="2"/>
      <c r="E437" s="2"/>
    </row>
    <row r="438" spans="3:5" ht="12" customHeight="1">
      <c r="C438" s="2"/>
      <c r="D438" s="2"/>
      <c r="E438" s="2"/>
    </row>
    <row r="439" spans="3:5" ht="12" customHeight="1">
      <c r="C439" s="2"/>
      <c r="D439" s="2"/>
      <c r="E439" s="2"/>
    </row>
    <row r="440" spans="3:5" ht="12" customHeight="1">
      <c r="C440" s="2"/>
      <c r="D440" s="2"/>
      <c r="E440" s="2"/>
    </row>
    <row r="441" spans="3:5" ht="12" customHeight="1">
      <c r="C441" s="2"/>
      <c r="D441" s="2"/>
      <c r="E441" s="2"/>
    </row>
    <row r="442" spans="3:5" ht="12" customHeight="1">
      <c r="C442" s="2"/>
      <c r="D442" s="2"/>
      <c r="E442" s="2"/>
    </row>
    <row r="443" spans="3:5" ht="12" customHeight="1">
      <c r="C443" s="2"/>
      <c r="D443" s="2"/>
      <c r="E443" s="2"/>
    </row>
    <row r="444" spans="3:5" ht="12" customHeight="1">
      <c r="C444" s="2"/>
      <c r="D444" s="2"/>
      <c r="E444" s="2"/>
    </row>
    <row r="445" spans="3:5" ht="12" customHeight="1">
      <c r="C445" s="2"/>
      <c r="D445" s="2"/>
      <c r="E445" s="2"/>
    </row>
    <row r="446" spans="3:5" ht="12" customHeight="1">
      <c r="C446" s="2"/>
      <c r="D446" s="2"/>
      <c r="E446" s="2"/>
    </row>
    <row r="447" spans="3:5" ht="12" customHeight="1">
      <c r="C447" s="2"/>
      <c r="D447" s="2"/>
      <c r="E447" s="2"/>
    </row>
    <row r="448" spans="3:5" ht="12" customHeight="1">
      <c r="C448" s="2"/>
      <c r="D448" s="2"/>
      <c r="E448" s="2"/>
    </row>
    <row r="449" spans="3:5" ht="12" customHeight="1">
      <c r="C449" s="2"/>
      <c r="D449" s="2"/>
      <c r="E449" s="2"/>
    </row>
    <row r="450" spans="3:5" ht="12" customHeight="1">
      <c r="C450" s="2"/>
      <c r="D450" s="2"/>
      <c r="E450" s="2"/>
    </row>
    <row r="451" spans="3:5" ht="12" customHeight="1">
      <c r="C451" s="2"/>
      <c r="D451" s="2"/>
      <c r="E451" s="2"/>
    </row>
    <row r="452" spans="3:5" ht="12" customHeight="1">
      <c r="C452" s="2"/>
      <c r="D452" s="2"/>
      <c r="E452" s="2"/>
    </row>
    <row r="453" spans="3:5" ht="12" customHeight="1">
      <c r="C453" s="2"/>
      <c r="D453" s="2"/>
      <c r="E453" s="2"/>
    </row>
    <row r="454" spans="3:5" ht="12" customHeight="1">
      <c r="C454" s="2"/>
      <c r="D454" s="2"/>
      <c r="E454" s="2"/>
    </row>
    <row r="455" spans="3:5" ht="12" customHeight="1">
      <c r="C455" s="2"/>
      <c r="D455" s="2"/>
      <c r="E455" s="2"/>
    </row>
    <row r="456" spans="3:5" ht="12" customHeight="1">
      <c r="C456" s="2"/>
      <c r="D456" s="2"/>
      <c r="E456" s="2"/>
    </row>
    <row r="457" spans="3:5" ht="12" customHeight="1">
      <c r="C457" s="2"/>
      <c r="D457" s="2"/>
      <c r="E457" s="2"/>
    </row>
    <row r="458" spans="3:5" ht="12" customHeight="1">
      <c r="C458" s="2"/>
      <c r="D458" s="2"/>
      <c r="E458" s="2"/>
    </row>
    <row r="459" spans="3:5" ht="12" customHeight="1">
      <c r="C459" s="2"/>
      <c r="D459" s="2"/>
      <c r="E459" s="2"/>
    </row>
    <row r="460" spans="3:5" ht="12" customHeight="1">
      <c r="C460" s="2"/>
      <c r="D460" s="2"/>
      <c r="E460" s="2"/>
    </row>
    <row r="461" spans="3:5" ht="12" customHeight="1">
      <c r="C461" s="2"/>
      <c r="D461" s="2"/>
      <c r="E461" s="2"/>
    </row>
    <row r="462" spans="3:5" ht="12" customHeight="1">
      <c r="C462" s="2"/>
      <c r="D462" s="2"/>
      <c r="E462" s="2"/>
    </row>
    <row r="463" spans="3:5" ht="12" customHeight="1">
      <c r="C463" s="2"/>
      <c r="D463" s="2"/>
      <c r="E463" s="2"/>
    </row>
    <row r="464" spans="3:5" ht="12" customHeight="1">
      <c r="C464" s="2"/>
      <c r="D464" s="2"/>
      <c r="E464" s="2"/>
    </row>
    <row r="465" spans="3:5" ht="12" customHeight="1">
      <c r="C465" s="2"/>
      <c r="D465" s="2"/>
      <c r="E465" s="2"/>
    </row>
    <row r="466" spans="3:5" ht="12" customHeight="1">
      <c r="C466" s="2"/>
      <c r="D466" s="2"/>
      <c r="E466" s="2"/>
    </row>
    <row r="467" spans="3:5" ht="12" customHeight="1">
      <c r="C467" s="2"/>
      <c r="D467" s="2"/>
      <c r="E467" s="2"/>
    </row>
    <row r="468" spans="3:5" ht="12" customHeight="1">
      <c r="C468" s="2"/>
      <c r="D468" s="2"/>
      <c r="E468" s="2"/>
    </row>
    <row r="469" spans="3:5" ht="12" customHeight="1">
      <c r="C469" s="2"/>
      <c r="D469" s="2"/>
      <c r="E469" s="2"/>
    </row>
    <row r="470" spans="3:5" ht="12" customHeight="1">
      <c r="C470" s="2"/>
      <c r="D470" s="2"/>
      <c r="E470" s="2"/>
    </row>
    <row r="471" spans="3:5" ht="12" customHeight="1">
      <c r="C471" s="2"/>
      <c r="D471" s="2"/>
      <c r="E471" s="2"/>
    </row>
    <row r="472" spans="3:5" ht="12" customHeight="1">
      <c r="C472" s="2"/>
      <c r="D472" s="2"/>
      <c r="E472" s="2"/>
    </row>
    <row r="473" spans="3:5" ht="12" customHeight="1">
      <c r="C473" s="2"/>
      <c r="D473" s="2"/>
      <c r="E473" s="2"/>
    </row>
    <row r="474" spans="3:5" ht="12" customHeight="1">
      <c r="C474" s="2"/>
      <c r="D474" s="2"/>
      <c r="E474" s="2"/>
    </row>
    <row r="475" spans="3:5" ht="12" customHeight="1">
      <c r="C475" s="2"/>
      <c r="D475" s="2"/>
      <c r="E475" s="2"/>
    </row>
    <row r="476" spans="3:5" ht="12" customHeight="1">
      <c r="C476" s="2"/>
      <c r="D476" s="2"/>
      <c r="E476" s="2"/>
    </row>
    <row r="477" spans="3:5" ht="12" customHeight="1">
      <c r="C477" s="2"/>
      <c r="D477" s="2"/>
      <c r="E477" s="2"/>
    </row>
    <row r="478" spans="3:5" ht="12" customHeight="1">
      <c r="C478" s="2"/>
      <c r="D478" s="2"/>
      <c r="E478" s="2"/>
    </row>
    <row r="479" spans="3:5" ht="12" customHeight="1">
      <c r="C479" s="2"/>
      <c r="D479" s="2"/>
      <c r="E479" s="2"/>
    </row>
    <row r="480" spans="3:5" ht="12" customHeight="1">
      <c r="C480" s="2"/>
      <c r="D480" s="2"/>
      <c r="E480" s="2"/>
    </row>
    <row r="481" spans="3:5" ht="12" customHeight="1">
      <c r="C481" s="2"/>
      <c r="D481" s="2"/>
      <c r="E481" s="2"/>
    </row>
    <row r="482" spans="3:5" ht="12" customHeight="1">
      <c r="C482" s="2"/>
      <c r="D482" s="2"/>
      <c r="E482" s="2"/>
    </row>
    <row r="483" spans="3:5" ht="12" customHeight="1">
      <c r="C483" s="2"/>
      <c r="D483" s="2"/>
      <c r="E483" s="2"/>
    </row>
    <row r="484" spans="3:5" ht="12" customHeight="1">
      <c r="C484" s="2"/>
      <c r="D484" s="2"/>
      <c r="E484" s="2"/>
    </row>
    <row r="485" spans="3:5" ht="12" customHeight="1">
      <c r="C485" s="2"/>
      <c r="D485" s="2"/>
      <c r="E485" s="2"/>
    </row>
    <row r="486" spans="3:5" ht="12" customHeight="1">
      <c r="C486" s="2"/>
      <c r="D486" s="2"/>
      <c r="E486" s="2"/>
    </row>
    <row r="487" spans="3:5" ht="12" customHeight="1">
      <c r="C487" s="2"/>
      <c r="D487" s="2"/>
      <c r="E487" s="2"/>
    </row>
    <row r="488" spans="3:5" ht="12" customHeight="1">
      <c r="C488" s="2"/>
      <c r="D488" s="2"/>
      <c r="E488" s="2"/>
    </row>
    <row r="489" spans="3:5" ht="12" customHeight="1">
      <c r="C489" s="2"/>
      <c r="D489" s="2"/>
      <c r="E489" s="2"/>
    </row>
    <row r="490" spans="3:5" ht="12" customHeight="1">
      <c r="C490" s="2"/>
      <c r="D490" s="2"/>
      <c r="E490" s="2"/>
    </row>
    <row r="491" spans="3:5" ht="12" customHeight="1">
      <c r="C491" s="2"/>
      <c r="D491" s="2"/>
      <c r="E491" s="2"/>
    </row>
    <row r="492" spans="3:5" ht="12" customHeight="1">
      <c r="C492" s="2"/>
      <c r="D492" s="2"/>
      <c r="E492" s="2"/>
    </row>
    <row r="493" spans="3:5" ht="12" customHeight="1">
      <c r="C493" s="2"/>
      <c r="D493" s="2"/>
      <c r="E493" s="2"/>
    </row>
    <row r="494" spans="3:5" ht="12" customHeight="1">
      <c r="C494" s="2"/>
      <c r="D494" s="2"/>
      <c r="E494" s="2"/>
    </row>
    <row r="495" spans="3:5" ht="12" customHeight="1">
      <c r="C495" s="2"/>
      <c r="D495" s="2"/>
      <c r="E495" s="2"/>
    </row>
    <row r="496" spans="3:5" ht="12" customHeight="1">
      <c r="C496" s="2"/>
      <c r="D496" s="2"/>
      <c r="E496" s="2"/>
    </row>
    <row r="497" spans="3:5" ht="12" customHeight="1">
      <c r="C497" s="2"/>
      <c r="D497" s="2"/>
      <c r="E497" s="2"/>
    </row>
    <row r="498" spans="3:5" ht="12" customHeight="1">
      <c r="C498" s="2"/>
      <c r="D498" s="2"/>
      <c r="E498" s="2"/>
    </row>
    <row r="499" spans="3:5" ht="12" customHeight="1">
      <c r="C499" s="2"/>
      <c r="D499" s="2"/>
      <c r="E499" s="2"/>
    </row>
    <row r="500" spans="3:5" ht="12" customHeight="1">
      <c r="C500" s="2"/>
      <c r="D500" s="2"/>
      <c r="E500" s="2"/>
    </row>
    <row r="501" spans="3:5" ht="12" customHeight="1">
      <c r="C501" s="2"/>
      <c r="D501" s="2"/>
      <c r="E501" s="2"/>
    </row>
    <row r="502" spans="3:5" ht="12" customHeight="1">
      <c r="C502" s="2"/>
      <c r="D502" s="2"/>
      <c r="E502" s="2"/>
    </row>
    <row r="503" spans="3:5" ht="12" customHeight="1">
      <c r="C503" s="2"/>
      <c r="D503" s="2"/>
      <c r="E503" s="2"/>
    </row>
    <row r="504" spans="3:5" ht="12" customHeight="1">
      <c r="C504" s="2"/>
      <c r="D504" s="2"/>
      <c r="E504" s="2"/>
    </row>
    <row r="505" spans="3:5" ht="12" customHeight="1">
      <c r="C505" s="2"/>
      <c r="D505" s="2"/>
      <c r="E505" s="2"/>
    </row>
    <row r="506" spans="3:5" ht="12" customHeight="1">
      <c r="C506" s="2"/>
      <c r="D506" s="2"/>
      <c r="E506" s="2"/>
    </row>
    <row r="507" spans="3:5" ht="12" customHeight="1">
      <c r="C507" s="2"/>
      <c r="D507" s="2"/>
      <c r="E507" s="2"/>
    </row>
    <row r="508" spans="3:5" ht="12" customHeight="1">
      <c r="C508" s="2"/>
      <c r="D508" s="2"/>
      <c r="E508" s="2"/>
    </row>
    <row r="509" spans="3:5" ht="12" customHeight="1">
      <c r="C509" s="2"/>
      <c r="D509" s="2"/>
      <c r="E509" s="2"/>
    </row>
    <row r="510" spans="3:5" ht="12" customHeight="1">
      <c r="C510" s="2"/>
      <c r="D510" s="2"/>
      <c r="E510" s="2"/>
    </row>
    <row r="511" spans="3:5" ht="12" customHeight="1">
      <c r="C511" s="2"/>
      <c r="D511" s="2"/>
      <c r="E511" s="2"/>
    </row>
    <row r="512" spans="3:5" ht="12" customHeight="1">
      <c r="C512" s="2"/>
      <c r="D512" s="2"/>
      <c r="E512" s="2"/>
    </row>
    <row r="513" spans="3:5" ht="12" customHeight="1">
      <c r="C513" s="2"/>
      <c r="D513" s="2"/>
      <c r="E513" s="2"/>
    </row>
    <row r="514" spans="3:5" ht="12" customHeight="1">
      <c r="C514" s="2"/>
      <c r="D514" s="2"/>
      <c r="E514" s="2"/>
    </row>
    <row r="515" spans="3:5" ht="12" customHeight="1">
      <c r="C515" s="2"/>
      <c r="D515" s="2"/>
      <c r="E515" s="2"/>
    </row>
    <row r="516" spans="3:5" ht="12" customHeight="1">
      <c r="C516" s="2"/>
      <c r="D516" s="2"/>
      <c r="E516" s="2"/>
    </row>
    <row r="517" spans="3:5" ht="12" customHeight="1">
      <c r="C517" s="2"/>
      <c r="D517" s="2"/>
      <c r="E517" s="2"/>
    </row>
    <row r="518" spans="3:5" ht="12" customHeight="1">
      <c r="C518" s="2"/>
      <c r="D518" s="2"/>
      <c r="E518" s="2"/>
    </row>
    <row r="519" spans="3:5" ht="12" customHeight="1">
      <c r="C519" s="2"/>
      <c r="D519" s="2"/>
      <c r="E519" s="2"/>
    </row>
    <row r="520" spans="3:5" ht="12" customHeight="1">
      <c r="C520" s="2"/>
      <c r="D520" s="2"/>
      <c r="E520" s="2"/>
    </row>
    <row r="521" spans="3:5" ht="12" customHeight="1">
      <c r="C521" s="2"/>
      <c r="D521" s="2"/>
      <c r="E521" s="2"/>
    </row>
    <row r="522" spans="3:5" ht="12" customHeight="1">
      <c r="C522" s="2"/>
      <c r="D522" s="2"/>
      <c r="E522" s="2"/>
    </row>
    <row r="523" spans="3:5" ht="12" customHeight="1">
      <c r="C523" s="2"/>
      <c r="D523" s="2"/>
      <c r="E523" s="2"/>
    </row>
    <row r="524" spans="3:5" ht="12" customHeight="1">
      <c r="C524" s="2"/>
      <c r="D524" s="2"/>
      <c r="E524" s="2"/>
    </row>
    <row r="525" spans="3:5" ht="12" customHeight="1">
      <c r="C525" s="2"/>
      <c r="D525" s="2"/>
      <c r="E525" s="2"/>
    </row>
    <row r="526" spans="3:5" ht="12" customHeight="1">
      <c r="C526" s="2"/>
      <c r="D526" s="2"/>
      <c r="E526" s="2"/>
    </row>
    <row r="527" spans="3:5" ht="12" customHeight="1">
      <c r="C527" s="2"/>
      <c r="D527" s="2"/>
      <c r="E527" s="2"/>
    </row>
    <row r="528" spans="3:5" ht="12" customHeight="1">
      <c r="C528" s="2"/>
      <c r="D528" s="2"/>
      <c r="E528" s="2"/>
    </row>
    <row r="529" spans="3:5" ht="12" customHeight="1">
      <c r="C529" s="2"/>
      <c r="D529" s="2"/>
      <c r="E529" s="2"/>
    </row>
    <row r="530" spans="3:5" ht="12" customHeight="1">
      <c r="C530" s="2"/>
      <c r="D530" s="2"/>
      <c r="E530" s="2"/>
    </row>
    <row r="531" spans="3:5" ht="12" customHeight="1">
      <c r="C531" s="2"/>
      <c r="D531" s="2"/>
      <c r="E531" s="2"/>
    </row>
    <row r="532" spans="3:5" ht="12" customHeight="1">
      <c r="C532" s="2"/>
      <c r="D532" s="2"/>
      <c r="E532" s="2"/>
    </row>
    <row r="533" spans="3:5" ht="12" customHeight="1">
      <c r="C533" s="2"/>
      <c r="D533" s="2"/>
      <c r="E533" s="2"/>
    </row>
    <row r="534" spans="3:5" ht="12" customHeight="1">
      <c r="C534" s="2"/>
      <c r="D534" s="2"/>
      <c r="E534" s="2"/>
    </row>
    <row r="535" spans="3:5" ht="12" customHeight="1">
      <c r="C535" s="2"/>
      <c r="D535" s="2"/>
      <c r="E535" s="2"/>
    </row>
    <row r="536" spans="3:5" ht="12" customHeight="1">
      <c r="C536" s="2"/>
      <c r="D536" s="2"/>
      <c r="E536" s="2"/>
    </row>
    <row r="537" spans="3:5" ht="12" customHeight="1">
      <c r="C537" s="2"/>
      <c r="D537" s="2"/>
      <c r="E537" s="2"/>
    </row>
    <row r="538" spans="3:5" ht="12" customHeight="1">
      <c r="C538" s="2"/>
      <c r="D538" s="2"/>
      <c r="E538" s="2"/>
    </row>
    <row r="539" spans="3:5" ht="12" customHeight="1">
      <c r="C539" s="2"/>
      <c r="D539" s="2"/>
      <c r="E539" s="2"/>
    </row>
    <row r="540" spans="3:5" ht="12" customHeight="1">
      <c r="C540" s="2"/>
      <c r="D540" s="2"/>
      <c r="E540" s="2"/>
    </row>
    <row r="541" spans="3:5" ht="12" customHeight="1">
      <c r="C541" s="2"/>
      <c r="D541" s="2"/>
      <c r="E541" s="2"/>
    </row>
    <row r="542" spans="3:5" ht="12" customHeight="1">
      <c r="C542" s="2"/>
      <c r="D542" s="2"/>
      <c r="E542" s="2"/>
    </row>
    <row r="543" spans="3:5" ht="12" customHeight="1">
      <c r="C543" s="2"/>
      <c r="D543" s="2"/>
      <c r="E543" s="2"/>
    </row>
    <row r="544" spans="3:5" ht="12" customHeight="1">
      <c r="C544" s="2"/>
      <c r="D544" s="2"/>
      <c r="E544" s="2"/>
    </row>
    <row r="545" spans="3:5" ht="12" customHeight="1">
      <c r="C545" s="2"/>
      <c r="D545" s="2"/>
      <c r="E545" s="2"/>
    </row>
    <row r="546" spans="3:5" ht="12" customHeight="1">
      <c r="C546" s="2"/>
      <c r="D546" s="2"/>
      <c r="E546" s="2"/>
    </row>
    <row r="547" spans="3:5" ht="12" customHeight="1">
      <c r="C547" s="2"/>
      <c r="D547" s="2"/>
      <c r="E547" s="2"/>
    </row>
    <row r="548" spans="3:5" ht="12" customHeight="1">
      <c r="C548" s="2"/>
      <c r="D548" s="2"/>
      <c r="E548" s="2"/>
    </row>
    <row r="549" spans="3:5" ht="12" customHeight="1">
      <c r="C549" s="2"/>
      <c r="D549" s="2"/>
      <c r="E549" s="2"/>
    </row>
    <row r="550" spans="3:5" ht="12" customHeight="1">
      <c r="C550" s="2"/>
      <c r="D550" s="2"/>
      <c r="E550" s="2"/>
    </row>
    <row r="551" spans="3:5" ht="12" customHeight="1">
      <c r="C551" s="2"/>
      <c r="D551" s="2"/>
      <c r="E551" s="2"/>
    </row>
    <row r="552" spans="3:5" ht="12" customHeight="1">
      <c r="C552" s="2"/>
      <c r="D552" s="2"/>
      <c r="E552" s="2"/>
    </row>
    <row r="553" spans="3:5" ht="12" customHeight="1">
      <c r="C553" s="2"/>
      <c r="D553" s="2"/>
      <c r="E553" s="2"/>
    </row>
    <row r="554" spans="3:5" ht="12" customHeight="1">
      <c r="C554" s="2"/>
      <c r="D554" s="2"/>
      <c r="E554" s="2"/>
    </row>
    <row r="555" spans="3:5" ht="12" customHeight="1">
      <c r="C555" s="2"/>
      <c r="D555" s="2"/>
      <c r="E555" s="2"/>
    </row>
    <row r="556" spans="3:5" ht="12" customHeight="1">
      <c r="C556" s="2"/>
      <c r="D556" s="2"/>
      <c r="E556" s="2"/>
    </row>
    <row r="557" spans="3:5" ht="12" customHeight="1">
      <c r="C557" s="2"/>
      <c r="D557" s="2"/>
      <c r="E557" s="2"/>
    </row>
    <row r="558" spans="3:5" ht="12" customHeight="1">
      <c r="C558" s="2"/>
      <c r="D558" s="2"/>
      <c r="E558" s="2"/>
    </row>
    <row r="559" spans="3:5" ht="12" customHeight="1">
      <c r="C559" s="2"/>
      <c r="D559" s="2"/>
      <c r="E559" s="2"/>
    </row>
    <row r="560" spans="3:5" ht="12" customHeight="1">
      <c r="C560" s="2"/>
      <c r="D560" s="2"/>
      <c r="E560" s="2"/>
    </row>
    <row r="561" spans="3:5" ht="12" customHeight="1">
      <c r="C561" s="2"/>
      <c r="D561" s="2"/>
      <c r="E561" s="2"/>
    </row>
    <row r="562" spans="3:5" ht="12" customHeight="1">
      <c r="C562" s="2"/>
      <c r="D562" s="2"/>
      <c r="E562" s="2"/>
    </row>
    <row r="563" spans="3:5" ht="12" customHeight="1">
      <c r="C563" s="2"/>
      <c r="D563" s="2"/>
      <c r="E563" s="2"/>
    </row>
    <row r="564" spans="3:5" ht="12" customHeight="1">
      <c r="C564" s="2"/>
      <c r="D564" s="2"/>
      <c r="E564" s="2"/>
    </row>
    <row r="565" spans="3:5" ht="12" customHeight="1">
      <c r="C565" s="2"/>
      <c r="D565" s="2"/>
      <c r="E565" s="2"/>
    </row>
    <row r="566" spans="3:5" ht="12" customHeight="1">
      <c r="C566" s="2"/>
      <c r="D566" s="2"/>
      <c r="E566" s="2"/>
    </row>
    <row r="567" spans="3:5" ht="12" customHeight="1">
      <c r="C567" s="2"/>
      <c r="D567" s="2"/>
      <c r="E567" s="2"/>
    </row>
    <row r="568" spans="3:5" ht="12" customHeight="1">
      <c r="C568" s="2"/>
      <c r="D568" s="2"/>
      <c r="E568" s="2"/>
    </row>
    <row r="569" spans="3:5" ht="12" customHeight="1">
      <c r="C569" s="2"/>
      <c r="D569" s="2"/>
      <c r="E569" s="2"/>
    </row>
    <row r="570" spans="3:5" ht="12" customHeight="1">
      <c r="C570" s="2"/>
      <c r="D570" s="2"/>
      <c r="E570" s="2"/>
    </row>
    <row r="571" spans="3:5" ht="12" customHeight="1">
      <c r="C571" s="2"/>
      <c r="D571" s="2"/>
      <c r="E571" s="2"/>
    </row>
    <row r="572" spans="3:5" ht="12" customHeight="1">
      <c r="C572" s="2"/>
      <c r="D572" s="2"/>
      <c r="E572" s="2"/>
    </row>
    <row r="573" spans="3:5" ht="12" customHeight="1">
      <c r="C573" s="2"/>
      <c r="D573" s="2"/>
      <c r="E573" s="2"/>
    </row>
    <row r="574" spans="3:5" ht="12" customHeight="1">
      <c r="C574" s="2"/>
      <c r="D574" s="2"/>
      <c r="E574" s="2"/>
    </row>
    <row r="575" spans="3:5" ht="12" customHeight="1">
      <c r="C575" s="2"/>
      <c r="D575" s="2"/>
      <c r="E575" s="2"/>
    </row>
    <row r="576" spans="3:5" ht="12" customHeight="1">
      <c r="C576" s="2"/>
      <c r="D576" s="2"/>
      <c r="E576" s="2"/>
    </row>
    <row r="577" spans="3:5" ht="12" customHeight="1">
      <c r="C577" s="2"/>
      <c r="D577" s="2"/>
      <c r="E577" s="2"/>
    </row>
    <row r="578" spans="3:5" ht="12" customHeight="1">
      <c r="C578" s="2"/>
      <c r="D578" s="2"/>
      <c r="E578" s="2"/>
    </row>
    <row r="579" spans="3:5" ht="12" customHeight="1">
      <c r="C579" s="2"/>
      <c r="D579" s="2"/>
      <c r="E579" s="2"/>
    </row>
    <row r="580" spans="3:5" ht="12" customHeight="1">
      <c r="C580" s="2"/>
      <c r="D580" s="2"/>
      <c r="E580" s="2"/>
    </row>
    <row r="581" spans="3:5" ht="12" customHeight="1">
      <c r="C581" s="2"/>
      <c r="D581" s="2"/>
      <c r="E581" s="2"/>
    </row>
    <row r="582" spans="3:5" ht="12" customHeight="1">
      <c r="C582" s="2"/>
      <c r="D582" s="2"/>
      <c r="E582" s="2"/>
    </row>
    <row r="583" spans="3:5" ht="12" customHeight="1">
      <c r="C583" s="2"/>
      <c r="D583" s="2"/>
      <c r="E583" s="2"/>
    </row>
    <row r="584" spans="3:5" ht="12" customHeight="1">
      <c r="C584" s="2"/>
      <c r="D584" s="2"/>
      <c r="E584" s="2"/>
    </row>
    <row r="585" spans="3:5" ht="12" customHeight="1">
      <c r="C585" s="2"/>
      <c r="D585" s="2"/>
      <c r="E585" s="2"/>
    </row>
    <row r="586" spans="3:5" ht="12" customHeight="1">
      <c r="C586" s="2"/>
      <c r="D586" s="2"/>
      <c r="E586" s="2"/>
    </row>
    <row r="587" spans="3:5" ht="12" customHeight="1">
      <c r="C587" s="2"/>
      <c r="D587" s="2"/>
      <c r="E587" s="2"/>
    </row>
    <row r="588" spans="3:5" ht="12" customHeight="1">
      <c r="C588" s="2"/>
      <c r="D588" s="2"/>
      <c r="E588" s="2"/>
    </row>
    <row r="589" spans="3:5" ht="12" customHeight="1">
      <c r="C589" s="2"/>
      <c r="D589" s="2"/>
      <c r="E589" s="2"/>
    </row>
    <row r="590" spans="3:5" ht="12" customHeight="1">
      <c r="C590" s="2"/>
      <c r="D590" s="2"/>
      <c r="E590" s="2"/>
    </row>
    <row r="591" spans="3:5" ht="12" customHeight="1">
      <c r="C591" s="2"/>
      <c r="D591" s="2"/>
      <c r="E591" s="2"/>
    </row>
    <row r="592" spans="3:5" ht="12" customHeight="1">
      <c r="C592" s="2"/>
      <c r="D592" s="2"/>
      <c r="E592" s="2"/>
    </row>
    <row r="593" spans="3:5" ht="12" customHeight="1">
      <c r="C593" s="2"/>
      <c r="D593" s="2"/>
      <c r="E593" s="2"/>
    </row>
    <row r="594" spans="3:5" ht="12" customHeight="1">
      <c r="C594" s="2"/>
      <c r="D594" s="2"/>
      <c r="E594" s="2"/>
    </row>
    <row r="595" spans="3:5" ht="12" customHeight="1">
      <c r="C595" s="2"/>
      <c r="D595" s="2"/>
      <c r="E595" s="2"/>
    </row>
    <row r="596" spans="3:5" ht="12" customHeight="1">
      <c r="C596" s="2"/>
      <c r="D596" s="2"/>
      <c r="E596" s="2"/>
    </row>
    <row r="597" spans="3:5" ht="12" customHeight="1">
      <c r="C597" s="2"/>
      <c r="D597" s="2"/>
      <c r="E597" s="2"/>
    </row>
    <row r="598" spans="3:5" ht="12" customHeight="1">
      <c r="C598" s="2"/>
      <c r="D598" s="2"/>
      <c r="E598" s="2"/>
    </row>
    <row r="599" spans="3:5" ht="12" customHeight="1">
      <c r="C599" s="2"/>
      <c r="D599" s="2"/>
      <c r="E599" s="2"/>
    </row>
    <row r="600" spans="3:5" ht="12" customHeight="1">
      <c r="C600" s="2"/>
      <c r="D600" s="2"/>
      <c r="E600" s="2"/>
    </row>
    <row r="601" spans="3:5" ht="12" customHeight="1">
      <c r="C601" s="2"/>
      <c r="D601" s="2"/>
      <c r="E601" s="2"/>
    </row>
    <row r="602" spans="3:5" ht="12" customHeight="1">
      <c r="C602" s="2"/>
      <c r="D602" s="2"/>
      <c r="E602" s="2"/>
    </row>
    <row r="603" spans="3:5" ht="12" customHeight="1">
      <c r="C603" s="2"/>
      <c r="D603" s="2"/>
      <c r="E603" s="2"/>
    </row>
    <row r="604" spans="3:5" ht="12" customHeight="1">
      <c r="C604" s="2"/>
      <c r="D604" s="2"/>
      <c r="E604" s="2"/>
    </row>
    <row r="605" spans="3:5" ht="12" customHeight="1">
      <c r="C605" s="2"/>
      <c r="D605" s="2"/>
      <c r="E605" s="2"/>
    </row>
    <row r="606" spans="3:5" ht="12" customHeight="1">
      <c r="C606" s="2"/>
      <c r="D606" s="2"/>
      <c r="E606" s="2"/>
    </row>
    <row r="607" spans="3:5" ht="12" customHeight="1">
      <c r="C607" s="2"/>
      <c r="D607" s="2"/>
      <c r="E607" s="2"/>
    </row>
    <row r="608" spans="3:5" ht="12" customHeight="1">
      <c r="C608" s="2"/>
      <c r="D608" s="2"/>
      <c r="E608" s="2"/>
    </row>
    <row r="609" spans="3:5" ht="12" customHeight="1">
      <c r="C609" s="2"/>
      <c r="D609" s="2"/>
      <c r="E609" s="2"/>
    </row>
    <row r="610" spans="3:5" ht="12" customHeight="1">
      <c r="C610" s="2"/>
      <c r="D610" s="2"/>
      <c r="E610" s="2"/>
    </row>
    <row r="611" spans="3:5" ht="12" customHeight="1">
      <c r="C611" s="2"/>
      <c r="D611" s="2"/>
      <c r="E611" s="2"/>
    </row>
    <row r="612" spans="3:5" ht="12" customHeight="1">
      <c r="C612" s="2"/>
      <c r="D612" s="2"/>
      <c r="E612" s="2"/>
    </row>
    <row r="613" spans="3:5" ht="12" customHeight="1">
      <c r="C613" s="2"/>
      <c r="D613" s="2"/>
      <c r="E613" s="2"/>
    </row>
    <row r="614" spans="3:5" ht="12" customHeight="1">
      <c r="C614" s="2"/>
      <c r="D614" s="2"/>
      <c r="E614" s="2"/>
    </row>
    <row r="615" spans="3:5" ht="12" customHeight="1">
      <c r="C615" s="2"/>
      <c r="D615" s="2"/>
      <c r="E615" s="2"/>
    </row>
    <row r="616" spans="3:5" ht="12" customHeight="1">
      <c r="C616" s="2"/>
      <c r="D616" s="2"/>
      <c r="E616" s="2"/>
    </row>
    <row r="617" spans="3:5" ht="12" customHeight="1">
      <c r="C617" s="2"/>
      <c r="D617" s="2"/>
      <c r="E617" s="2"/>
    </row>
    <row r="618" spans="3:5" ht="12" customHeight="1">
      <c r="C618" s="2"/>
      <c r="D618" s="2"/>
      <c r="E618" s="2"/>
    </row>
    <row r="619" spans="3:5" ht="12" customHeight="1">
      <c r="C619" s="2"/>
      <c r="D619" s="2"/>
      <c r="E619" s="2"/>
    </row>
    <row r="620" spans="3:5" ht="12" customHeight="1">
      <c r="C620" s="2"/>
      <c r="D620" s="2"/>
      <c r="E620" s="2"/>
    </row>
    <row r="621" spans="3:5" ht="12" customHeight="1">
      <c r="C621" s="2"/>
      <c r="D621" s="2"/>
      <c r="E621" s="2"/>
    </row>
    <row r="622" spans="3:5" ht="12" customHeight="1">
      <c r="C622" s="2"/>
      <c r="D622" s="2"/>
      <c r="E622" s="2"/>
    </row>
    <row r="623" spans="3:5" ht="12" customHeight="1">
      <c r="C623" s="2"/>
      <c r="D623" s="2"/>
      <c r="E623" s="2"/>
    </row>
    <row r="624" spans="3:5" ht="12" customHeight="1">
      <c r="C624" s="2"/>
      <c r="D624" s="2"/>
      <c r="E624" s="2"/>
    </row>
    <row r="625" spans="3:5" ht="12" customHeight="1">
      <c r="C625" s="2"/>
      <c r="D625" s="2"/>
      <c r="E625" s="2"/>
    </row>
    <row r="626" spans="3:5" ht="12" customHeight="1">
      <c r="C626" s="2"/>
      <c r="D626" s="2"/>
      <c r="E626" s="2"/>
    </row>
    <row r="627" spans="3:5" ht="12" customHeight="1">
      <c r="C627" s="2"/>
      <c r="D627" s="2"/>
      <c r="E627" s="2"/>
    </row>
    <row r="628" spans="3:5" ht="12" customHeight="1">
      <c r="C628" s="2"/>
      <c r="D628" s="2"/>
      <c r="E628" s="2"/>
    </row>
    <row r="629" spans="3:5" ht="12" customHeight="1">
      <c r="C629" s="2"/>
      <c r="D629" s="2"/>
      <c r="E629" s="2"/>
    </row>
    <row r="630" spans="3:5" ht="12" customHeight="1">
      <c r="C630" s="2"/>
      <c r="D630" s="2"/>
      <c r="E630" s="2"/>
    </row>
    <row r="631" spans="3:5" ht="12" customHeight="1">
      <c r="C631" s="2"/>
      <c r="D631" s="2"/>
      <c r="E631" s="2"/>
    </row>
    <row r="632" spans="3:5" ht="12" customHeight="1">
      <c r="C632" s="2"/>
      <c r="D632" s="2"/>
      <c r="E632" s="2"/>
    </row>
    <row r="633" spans="3:5" ht="12" customHeight="1">
      <c r="C633" s="2"/>
      <c r="D633" s="2"/>
      <c r="E633" s="2"/>
    </row>
    <row r="634" spans="3:5" ht="12" customHeight="1">
      <c r="C634" s="2"/>
      <c r="D634" s="2"/>
      <c r="E634" s="2"/>
    </row>
    <row r="635" spans="3:5" ht="12" customHeight="1">
      <c r="C635" s="2"/>
      <c r="D635" s="2"/>
      <c r="E635" s="2"/>
    </row>
    <row r="636" spans="3:5" ht="12" customHeight="1">
      <c r="C636" s="2"/>
      <c r="D636" s="2"/>
      <c r="E636" s="2"/>
    </row>
    <row r="637" spans="3:5" ht="12" customHeight="1">
      <c r="C637" s="2"/>
      <c r="D637" s="2"/>
      <c r="E637" s="2"/>
    </row>
    <row r="638" spans="3:5" ht="12" customHeight="1">
      <c r="C638" s="2"/>
      <c r="D638" s="2"/>
      <c r="E638" s="2"/>
    </row>
    <row r="639" spans="3:5" ht="12" customHeight="1">
      <c r="C639" s="2"/>
      <c r="D639" s="2"/>
      <c r="E639" s="2"/>
    </row>
    <row r="640" spans="3:5" ht="12" customHeight="1">
      <c r="C640" s="2"/>
      <c r="D640" s="2"/>
      <c r="E640" s="2"/>
    </row>
    <row r="641" spans="3:5" ht="12" customHeight="1">
      <c r="C641" s="2"/>
      <c r="D641" s="2"/>
      <c r="E641" s="2"/>
    </row>
    <row r="642" spans="3:5" ht="12" customHeight="1">
      <c r="C642" s="2"/>
      <c r="D642" s="2"/>
      <c r="E642" s="2"/>
    </row>
    <row r="643" spans="3:5" ht="12" customHeight="1">
      <c r="C643" s="2"/>
      <c r="D643" s="2"/>
      <c r="E643" s="2"/>
    </row>
    <row r="644" spans="3:5" ht="12" customHeight="1">
      <c r="C644" s="2"/>
      <c r="D644" s="2"/>
      <c r="E644" s="2"/>
    </row>
    <row r="645" spans="3:5" ht="12" customHeight="1">
      <c r="C645" s="2"/>
      <c r="D645" s="2"/>
      <c r="E645" s="2"/>
    </row>
    <row r="646" spans="3:5" ht="12" customHeight="1">
      <c r="C646" s="2"/>
      <c r="D646" s="2"/>
      <c r="E646" s="2"/>
    </row>
    <row r="647" spans="3:5" ht="12" customHeight="1">
      <c r="C647" s="2"/>
      <c r="D647" s="2"/>
      <c r="E647" s="2"/>
    </row>
    <row r="648" spans="3:5" ht="12" customHeight="1">
      <c r="C648" s="2"/>
      <c r="D648" s="2"/>
      <c r="E648" s="2"/>
    </row>
    <row r="649" spans="3:5" ht="12" customHeight="1">
      <c r="C649" s="2"/>
      <c r="D649" s="2"/>
      <c r="E649" s="2"/>
    </row>
    <row r="650" spans="3:5" ht="12" customHeight="1">
      <c r="C650" s="2"/>
      <c r="D650" s="2"/>
      <c r="E650" s="2"/>
    </row>
    <row r="651" spans="3:5" ht="12" customHeight="1">
      <c r="C651" s="2"/>
      <c r="D651" s="2"/>
      <c r="E651" s="2"/>
    </row>
    <row r="652" spans="3:5" ht="12" customHeight="1">
      <c r="C652" s="2"/>
      <c r="D652" s="2"/>
      <c r="E652" s="2"/>
    </row>
    <row r="653" spans="3:5" ht="12" customHeight="1">
      <c r="C653" s="2"/>
      <c r="D653" s="2"/>
      <c r="E653" s="2"/>
    </row>
    <row r="654" spans="3:5" ht="12" customHeight="1">
      <c r="C654" s="2"/>
      <c r="D654" s="2"/>
      <c r="E654" s="2"/>
    </row>
    <row r="655" spans="3:5" ht="12" customHeight="1">
      <c r="C655" s="2"/>
      <c r="D655" s="2"/>
      <c r="E655" s="2"/>
    </row>
    <row r="656" spans="3:5" ht="12" customHeight="1">
      <c r="C656" s="2"/>
      <c r="D656" s="2"/>
      <c r="E656" s="2"/>
    </row>
    <row r="657" spans="3:5" ht="12" customHeight="1">
      <c r="C657" s="2"/>
      <c r="D657" s="2"/>
      <c r="E657" s="2"/>
    </row>
    <row r="658" spans="3:5" ht="12" customHeight="1">
      <c r="C658" s="2"/>
      <c r="D658" s="2"/>
      <c r="E658" s="2"/>
    </row>
    <row r="659" spans="3:5" ht="12" customHeight="1">
      <c r="C659" s="2"/>
      <c r="D659" s="2"/>
      <c r="E659" s="2"/>
    </row>
    <row r="660" spans="3:5" ht="12" customHeight="1">
      <c r="C660" s="2"/>
      <c r="D660" s="2"/>
      <c r="E660" s="2"/>
    </row>
    <row r="661" spans="3:5" ht="12" customHeight="1">
      <c r="C661" s="2"/>
      <c r="D661" s="2"/>
      <c r="E661" s="2"/>
    </row>
    <row r="662" spans="3:5" ht="12" customHeight="1">
      <c r="C662" s="2"/>
      <c r="D662" s="2"/>
      <c r="E662" s="2"/>
    </row>
    <row r="663" spans="3:5" ht="12" customHeight="1">
      <c r="C663" s="2"/>
      <c r="D663" s="2"/>
      <c r="E663" s="2"/>
    </row>
    <row r="664" spans="3:5" ht="12" customHeight="1">
      <c r="C664" s="2"/>
      <c r="D664" s="2"/>
      <c r="E664" s="2"/>
    </row>
    <row r="665" spans="3:5" ht="12" customHeight="1">
      <c r="C665" s="2"/>
      <c r="D665" s="2"/>
      <c r="E665" s="2"/>
    </row>
    <row r="666" spans="3:5" ht="12" customHeight="1">
      <c r="C666" s="2"/>
      <c r="D666" s="2"/>
      <c r="E666" s="2"/>
    </row>
    <row r="667" spans="3:5" ht="12" customHeight="1">
      <c r="C667" s="2"/>
      <c r="D667" s="2"/>
      <c r="E667" s="2"/>
    </row>
    <row r="668" spans="3:5" ht="12" customHeight="1">
      <c r="C668" s="2"/>
      <c r="D668" s="2"/>
      <c r="E668" s="2"/>
    </row>
    <row r="669" spans="3:5" ht="12" customHeight="1">
      <c r="C669" s="2"/>
      <c r="D669" s="2"/>
      <c r="E669" s="2"/>
    </row>
    <row r="670" spans="3:5" ht="12" customHeight="1">
      <c r="C670" s="2"/>
      <c r="D670" s="2"/>
      <c r="E670" s="2"/>
    </row>
    <row r="671" spans="3:5" ht="12" customHeight="1">
      <c r="C671" s="2"/>
      <c r="D671" s="2"/>
      <c r="E671" s="2"/>
    </row>
    <row r="672" spans="3:5" ht="12" customHeight="1">
      <c r="C672" s="2"/>
      <c r="D672" s="2"/>
      <c r="E672" s="2"/>
    </row>
    <row r="673" spans="3:5" ht="12" customHeight="1">
      <c r="C673" s="2"/>
      <c r="D673" s="2"/>
      <c r="E673" s="2"/>
    </row>
    <row r="674" spans="3:5" ht="12" customHeight="1">
      <c r="C674" s="2"/>
      <c r="D674" s="2"/>
      <c r="E674" s="2"/>
    </row>
    <row r="675" spans="3:5" ht="12" customHeight="1">
      <c r="C675" s="2"/>
      <c r="D675" s="2"/>
      <c r="E675" s="2"/>
    </row>
    <row r="676" spans="3:5" ht="12" customHeight="1">
      <c r="C676" s="2"/>
      <c r="D676" s="2"/>
      <c r="E676" s="2"/>
    </row>
    <row r="677" spans="3:5" ht="12" customHeight="1">
      <c r="C677" s="2"/>
      <c r="D677" s="2"/>
      <c r="E677" s="2"/>
    </row>
    <row r="678" spans="3:5" ht="12" customHeight="1">
      <c r="C678" s="2"/>
      <c r="D678" s="2"/>
      <c r="E678" s="2"/>
    </row>
    <row r="679" spans="3:5" ht="12" customHeight="1">
      <c r="C679" s="2"/>
      <c r="D679" s="2"/>
      <c r="E679" s="2"/>
    </row>
    <row r="680" spans="3:5" ht="12" customHeight="1">
      <c r="C680" s="2"/>
      <c r="D680" s="2"/>
      <c r="E680" s="2"/>
    </row>
    <row r="681" spans="3:5" ht="12" customHeight="1">
      <c r="C681" s="2"/>
      <c r="D681" s="2"/>
      <c r="E681" s="2"/>
    </row>
    <row r="682" spans="3:5" ht="12" customHeight="1">
      <c r="C682" s="2"/>
      <c r="D682" s="2"/>
      <c r="E682" s="2"/>
    </row>
    <row r="683" spans="3:5" ht="12" customHeight="1">
      <c r="C683" s="2"/>
      <c r="D683" s="2"/>
      <c r="E683" s="2"/>
    </row>
    <row r="684" spans="3:5" ht="12" customHeight="1">
      <c r="C684" s="2"/>
      <c r="D684" s="2"/>
      <c r="E684" s="2"/>
    </row>
    <row r="685" spans="3:5" ht="12" customHeight="1">
      <c r="C685" s="2"/>
      <c r="D685" s="2"/>
      <c r="E685" s="2"/>
    </row>
    <row r="686" spans="3:5" ht="12" customHeight="1">
      <c r="C686" s="2"/>
      <c r="D686" s="2"/>
      <c r="E686" s="2"/>
    </row>
    <row r="687" spans="3:5" ht="12" customHeight="1">
      <c r="C687" s="2"/>
      <c r="D687" s="2"/>
      <c r="E687" s="2"/>
    </row>
    <row r="688" spans="3:5" ht="12" customHeight="1">
      <c r="C688" s="2"/>
      <c r="D688" s="2"/>
      <c r="E688" s="2"/>
    </row>
    <row r="689" spans="3:5" ht="12" customHeight="1">
      <c r="C689" s="2"/>
      <c r="D689" s="2"/>
      <c r="E689" s="2"/>
    </row>
    <row r="690" spans="3:5" ht="12" customHeight="1">
      <c r="C690" s="2"/>
      <c r="D690" s="2"/>
      <c r="E690" s="2"/>
    </row>
    <row r="691" spans="3:5" ht="12" customHeight="1">
      <c r="C691" s="2"/>
      <c r="D691" s="2"/>
      <c r="E691" s="2"/>
    </row>
    <row r="692" spans="3:5" ht="12" customHeight="1">
      <c r="C692" s="2"/>
      <c r="D692" s="2"/>
      <c r="E692" s="2"/>
    </row>
    <row r="693" spans="3:5" ht="12" customHeight="1">
      <c r="C693" s="2"/>
      <c r="D693" s="2"/>
      <c r="E693" s="2"/>
    </row>
    <row r="694" spans="3:5" ht="12" customHeight="1">
      <c r="C694" s="2"/>
      <c r="D694" s="2"/>
      <c r="E694" s="2"/>
    </row>
    <row r="695" spans="3:5" ht="12" customHeight="1">
      <c r="C695" s="2"/>
      <c r="D695" s="2"/>
      <c r="E695" s="2"/>
    </row>
    <row r="696" spans="3:5" ht="12" customHeight="1">
      <c r="C696" s="2"/>
      <c r="D696" s="2"/>
      <c r="E696" s="2"/>
    </row>
    <row r="697" spans="3:5" ht="12" customHeight="1">
      <c r="C697" s="2"/>
      <c r="D697" s="2"/>
      <c r="E697" s="2"/>
    </row>
    <row r="698" spans="3:5" ht="12" customHeight="1">
      <c r="C698" s="2"/>
      <c r="D698" s="2"/>
      <c r="E698" s="2"/>
    </row>
    <row r="699" spans="3:5" ht="12" customHeight="1">
      <c r="C699" s="2"/>
      <c r="D699" s="2"/>
      <c r="E699" s="2"/>
    </row>
    <row r="700" spans="3:5" ht="12" customHeight="1">
      <c r="C700" s="2"/>
      <c r="D700" s="2"/>
      <c r="E700" s="2"/>
    </row>
    <row r="701" spans="3:5" ht="12" customHeight="1">
      <c r="C701" s="2"/>
      <c r="D701" s="2"/>
      <c r="E701" s="2"/>
    </row>
    <row r="702" spans="3:5" ht="12" customHeight="1">
      <c r="C702" s="2"/>
      <c r="D702" s="2"/>
      <c r="E702" s="2"/>
    </row>
    <row r="703" spans="3:5" ht="12" customHeight="1">
      <c r="C703" s="2"/>
      <c r="D703" s="2"/>
      <c r="E703" s="2"/>
    </row>
    <row r="704" spans="3:5" ht="12" customHeight="1">
      <c r="C704" s="2"/>
      <c r="D704" s="2"/>
      <c r="E704" s="2"/>
    </row>
    <row r="705" spans="3:5" ht="12" customHeight="1">
      <c r="C705" s="2"/>
      <c r="D705" s="2"/>
      <c r="E705" s="2"/>
    </row>
    <row r="706" spans="3:5" ht="12" customHeight="1">
      <c r="C706" s="2"/>
      <c r="D706" s="2"/>
      <c r="E706" s="2"/>
    </row>
    <row r="707" spans="3:5" ht="12" customHeight="1">
      <c r="C707" s="2"/>
      <c r="D707" s="2"/>
      <c r="E707" s="2"/>
    </row>
    <row r="708" spans="3:5" ht="12" customHeight="1">
      <c r="C708" s="2"/>
      <c r="D708" s="2"/>
      <c r="E708" s="2"/>
    </row>
    <row r="709" spans="3:5" ht="12" customHeight="1">
      <c r="C709" s="2"/>
      <c r="D709" s="2"/>
      <c r="E709" s="2"/>
    </row>
    <row r="710" spans="3:5" ht="12" customHeight="1">
      <c r="C710" s="2"/>
      <c r="D710" s="2"/>
      <c r="E710" s="2"/>
    </row>
    <row r="711" spans="3:5" ht="12" customHeight="1">
      <c r="C711" s="2"/>
      <c r="D711" s="2"/>
      <c r="E711" s="2"/>
    </row>
    <row r="712" spans="3:5" ht="12" customHeight="1">
      <c r="C712" s="2"/>
      <c r="D712" s="2"/>
      <c r="E712" s="2"/>
    </row>
    <row r="713" spans="3:5" ht="12" customHeight="1">
      <c r="C713" s="2"/>
      <c r="D713" s="2"/>
      <c r="E713" s="2"/>
    </row>
    <row r="714" spans="3:5" ht="12" customHeight="1">
      <c r="C714" s="2"/>
      <c r="D714" s="2"/>
      <c r="E714" s="2"/>
    </row>
    <row r="715" spans="3:5" ht="12" customHeight="1">
      <c r="C715" s="2"/>
      <c r="D715" s="2"/>
      <c r="E715" s="2"/>
    </row>
    <row r="716" spans="3:5" ht="12" customHeight="1">
      <c r="C716" s="2"/>
      <c r="D716" s="2"/>
      <c r="E716" s="2"/>
    </row>
    <row r="717" spans="3:5" ht="12" customHeight="1">
      <c r="C717" s="2"/>
      <c r="D717" s="2"/>
      <c r="E717" s="2"/>
    </row>
    <row r="718" spans="3:5" ht="12" customHeight="1">
      <c r="C718" s="2"/>
      <c r="D718" s="2"/>
      <c r="E718" s="2"/>
    </row>
    <row r="719" spans="3:5" ht="12" customHeight="1">
      <c r="C719" s="2"/>
      <c r="D719" s="2"/>
      <c r="E719" s="2"/>
    </row>
    <row r="720" spans="3:5" ht="12" customHeight="1">
      <c r="C720" s="2"/>
      <c r="D720" s="2"/>
      <c r="E720" s="2"/>
    </row>
    <row r="721" spans="3:5" ht="12" customHeight="1">
      <c r="C721" s="2"/>
      <c r="D721" s="2"/>
      <c r="E721" s="2"/>
    </row>
    <row r="722" spans="3:5" ht="12" customHeight="1">
      <c r="C722" s="2"/>
      <c r="D722" s="2"/>
      <c r="E722" s="2"/>
    </row>
    <row r="723" spans="3:5" ht="12" customHeight="1">
      <c r="C723" s="2"/>
      <c r="D723" s="2"/>
      <c r="E723" s="2"/>
    </row>
    <row r="724" spans="3:5" ht="12" customHeight="1">
      <c r="C724" s="2"/>
      <c r="D724" s="2"/>
      <c r="E724" s="2"/>
    </row>
    <row r="725" spans="3:5" ht="12" customHeight="1">
      <c r="C725" s="2"/>
      <c r="D725" s="2"/>
      <c r="E725" s="2"/>
    </row>
    <row r="726" spans="3:5" ht="12" customHeight="1">
      <c r="C726" s="2"/>
      <c r="D726" s="2"/>
      <c r="E726" s="2"/>
    </row>
    <row r="727" spans="3:5" ht="12" customHeight="1">
      <c r="C727" s="2"/>
      <c r="D727" s="2"/>
      <c r="E727" s="2"/>
    </row>
    <row r="728" spans="3:5" ht="12" customHeight="1">
      <c r="C728" s="2"/>
      <c r="D728" s="2"/>
      <c r="E728" s="2"/>
    </row>
    <row r="729" spans="3:5" ht="12" customHeight="1">
      <c r="C729" s="2"/>
      <c r="D729" s="2"/>
      <c r="E729" s="2"/>
    </row>
    <row r="730" spans="3:5" ht="12" customHeight="1">
      <c r="C730" s="2"/>
      <c r="D730" s="2"/>
      <c r="E730" s="2"/>
    </row>
    <row r="731" spans="3:5" ht="12" customHeight="1">
      <c r="C731" s="2"/>
      <c r="D731" s="2"/>
      <c r="E731" s="2"/>
    </row>
    <row r="732" spans="3:5" ht="12" customHeight="1">
      <c r="C732" s="2"/>
      <c r="D732" s="2"/>
      <c r="E732" s="2"/>
    </row>
    <row r="733" spans="3:5" ht="12" customHeight="1">
      <c r="C733" s="2"/>
      <c r="D733" s="2"/>
      <c r="E733" s="2"/>
    </row>
    <row r="734" spans="3:5" ht="12" customHeight="1">
      <c r="C734" s="2"/>
      <c r="D734" s="2"/>
      <c r="E734" s="2"/>
    </row>
    <row r="735" spans="3:5" ht="12" customHeight="1">
      <c r="C735" s="2"/>
      <c r="D735" s="2"/>
      <c r="E735" s="2"/>
    </row>
    <row r="736" spans="3:5" ht="12" customHeight="1">
      <c r="C736" s="2"/>
      <c r="D736" s="2"/>
      <c r="E736" s="2"/>
    </row>
    <row r="737" spans="3:5" ht="12" customHeight="1">
      <c r="C737" s="2"/>
      <c r="D737" s="2"/>
      <c r="E737" s="2"/>
    </row>
    <row r="738" spans="3:5" ht="12" customHeight="1">
      <c r="C738" s="2"/>
      <c r="D738" s="2"/>
      <c r="E738" s="2"/>
    </row>
    <row r="739" spans="3:5" ht="12" customHeight="1">
      <c r="C739" s="2"/>
      <c r="D739" s="2"/>
      <c r="E739" s="2"/>
    </row>
    <row r="740" spans="3:5" ht="12" customHeight="1">
      <c r="C740" s="2"/>
      <c r="D740" s="2"/>
      <c r="E740" s="2"/>
    </row>
    <row r="741" spans="3:5" ht="12" customHeight="1">
      <c r="C741" s="2"/>
      <c r="D741" s="2"/>
      <c r="E741" s="2"/>
    </row>
    <row r="742" spans="3:5" ht="12" customHeight="1">
      <c r="C742" s="2"/>
      <c r="D742" s="2"/>
      <c r="E742" s="2"/>
    </row>
    <row r="743" spans="3:5" ht="12" customHeight="1">
      <c r="C743" s="2"/>
      <c r="D743" s="2"/>
      <c r="E743" s="2"/>
    </row>
    <row r="744" spans="3:5" ht="12" customHeight="1">
      <c r="C744" s="2"/>
      <c r="D744" s="2"/>
      <c r="E744" s="2"/>
    </row>
    <row r="745" spans="3:5" ht="12" customHeight="1">
      <c r="C745" s="2"/>
      <c r="D745" s="2"/>
      <c r="E745" s="2"/>
    </row>
    <row r="746" spans="3:5" ht="12" customHeight="1">
      <c r="C746" s="2"/>
      <c r="D746" s="2"/>
      <c r="E746" s="2"/>
    </row>
    <row r="747" spans="3:5" ht="12" customHeight="1">
      <c r="C747" s="2"/>
      <c r="D747" s="2"/>
      <c r="E747" s="2"/>
    </row>
    <row r="748" spans="3:5" ht="12" customHeight="1">
      <c r="C748" s="2"/>
      <c r="D748" s="2"/>
      <c r="E748" s="2"/>
    </row>
    <row r="749" spans="3:5" ht="12" customHeight="1">
      <c r="C749" s="2"/>
      <c r="D749" s="2"/>
      <c r="E749" s="2"/>
    </row>
    <row r="750" spans="3:5" ht="12" customHeight="1">
      <c r="C750" s="2"/>
      <c r="D750" s="2"/>
      <c r="E750" s="2"/>
    </row>
    <row r="751" spans="3:5" ht="12" customHeight="1">
      <c r="C751" s="2"/>
      <c r="D751" s="2"/>
      <c r="E751" s="2"/>
    </row>
    <row r="752" spans="3:5" ht="12" customHeight="1">
      <c r="C752" s="2"/>
      <c r="D752" s="2"/>
      <c r="E752" s="2"/>
    </row>
    <row r="753" spans="3:5" ht="12" customHeight="1">
      <c r="C753" s="2"/>
      <c r="D753" s="2"/>
      <c r="E753" s="2"/>
    </row>
    <row r="754" spans="3:5" ht="12" customHeight="1">
      <c r="C754" s="2"/>
      <c r="D754" s="2"/>
      <c r="E754" s="2"/>
    </row>
    <row r="755" spans="3:5" ht="12" customHeight="1">
      <c r="C755" s="2"/>
      <c r="D755" s="2"/>
      <c r="E755" s="2"/>
    </row>
    <row r="756" spans="3:5" ht="12" customHeight="1">
      <c r="C756" s="2"/>
      <c r="D756" s="2"/>
      <c r="E756" s="2"/>
    </row>
    <row r="757" spans="3:5" ht="12" customHeight="1">
      <c r="C757" s="2"/>
      <c r="D757" s="2"/>
      <c r="E757" s="2"/>
    </row>
    <row r="758" spans="3:5" ht="12" customHeight="1">
      <c r="C758" s="2"/>
      <c r="D758" s="2"/>
      <c r="E758" s="2"/>
    </row>
    <row r="759" spans="3:5" ht="12" customHeight="1">
      <c r="C759" s="2"/>
      <c r="D759" s="2"/>
      <c r="E759" s="2"/>
    </row>
    <row r="760" spans="3:5" ht="12" customHeight="1">
      <c r="C760" s="2"/>
      <c r="D760" s="2"/>
      <c r="E760" s="2"/>
    </row>
    <row r="761" spans="3:5" ht="12" customHeight="1">
      <c r="C761" s="2"/>
      <c r="D761" s="2"/>
      <c r="E761" s="2"/>
    </row>
    <row r="762" spans="3:5" ht="12" customHeight="1">
      <c r="C762" s="2"/>
      <c r="D762" s="2"/>
      <c r="E762" s="2"/>
    </row>
    <row r="763" spans="3:5" ht="12" customHeight="1">
      <c r="C763" s="2"/>
      <c r="D763" s="2"/>
      <c r="E763" s="2"/>
    </row>
    <row r="764" spans="3:5" ht="12" customHeight="1">
      <c r="C764" s="2"/>
      <c r="D764" s="2"/>
      <c r="E764" s="2"/>
    </row>
    <row r="765" spans="3:5" ht="12" customHeight="1">
      <c r="C765" s="2"/>
      <c r="D765" s="2"/>
      <c r="E765" s="2"/>
    </row>
    <row r="766" spans="3:5" ht="12" customHeight="1">
      <c r="C766" s="2"/>
      <c r="D766" s="2"/>
      <c r="E766" s="2"/>
    </row>
    <row r="767" spans="3:5" ht="12" customHeight="1">
      <c r="C767" s="2"/>
      <c r="D767" s="2"/>
      <c r="E767" s="2"/>
    </row>
    <row r="768" spans="3:5" ht="12" customHeight="1">
      <c r="C768" s="2"/>
      <c r="D768" s="2"/>
      <c r="E768" s="2"/>
    </row>
    <row r="769" spans="3:5" ht="12" customHeight="1">
      <c r="C769" s="2"/>
      <c r="D769" s="2"/>
      <c r="E769" s="2"/>
    </row>
    <row r="770" spans="3:5" ht="12" customHeight="1">
      <c r="C770" s="2"/>
      <c r="D770" s="2"/>
      <c r="E770" s="2"/>
    </row>
    <row r="771" spans="3:5" ht="12" customHeight="1">
      <c r="C771" s="2"/>
      <c r="D771" s="2"/>
      <c r="E771" s="2"/>
    </row>
    <row r="772" spans="3:5" ht="12" customHeight="1">
      <c r="C772" s="2"/>
      <c r="D772" s="2"/>
      <c r="E772" s="2"/>
    </row>
    <row r="773" spans="3:5" ht="12" customHeight="1">
      <c r="C773" s="2"/>
      <c r="D773" s="2"/>
      <c r="E773" s="2"/>
    </row>
    <row r="774" spans="3:5" ht="12" customHeight="1">
      <c r="C774" s="2"/>
      <c r="D774" s="2"/>
      <c r="E774" s="2"/>
    </row>
    <row r="775" spans="3:5" ht="12" customHeight="1">
      <c r="C775" s="2"/>
      <c r="D775" s="2"/>
      <c r="E775" s="2"/>
    </row>
    <row r="776" spans="3:5" ht="12" customHeight="1">
      <c r="C776" s="2"/>
      <c r="D776" s="2"/>
      <c r="E776" s="2"/>
    </row>
    <row r="777" spans="3:5" ht="12" customHeight="1">
      <c r="C777" s="2"/>
      <c r="D777" s="2"/>
      <c r="E777" s="2"/>
    </row>
    <row r="778" spans="3:5" ht="12" customHeight="1">
      <c r="C778" s="2"/>
      <c r="D778" s="2"/>
      <c r="E778" s="2"/>
    </row>
    <row r="779" spans="3:5" ht="12" customHeight="1">
      <c r="C779" s="2"/>
      <c r="D779" s="2"/>
      <c r="E779" s="2"/>
    </row>
    <row r="780" spans="3:5" ht="12" customHeight="1">
      <c r="C780" s="2"/>
      <c r="D780" s="2"/>
      <c r="E780" s="2"/>
    </row>
    <row r="781" spans="3:5" ht="12" customHeight="1">
      <c r="C781" s="2"/>
      <c r="D781" s="2"/>
      <c r="E781" s="2"/>
    </row>
    <row r="782" spans="3:5" ht="12" customHeight="1">
      <c r="C782" s="2"/>
      <c r="D782" s="2"/>
      <c r="E782" s="2"/>
    </row>
    <row r="783" spans="3:5" ht="12" customHeight="1">
      <c r="C783" s="2"/>
      <c r="D783" s="2"/>
      <c r="E783" s="2"/>
    </row>
    <row r="784" spans="3:5" ht="12" customHeight="1">
      <c r="C784" s="2"/>
      <c r="D784" s="2"/>
      <c r="E784" s="2"/>
    </row>
    <row r="785" spans="3:5" ht="12" customHeight="1">
      <c r="C785" s="2"/>
      <c r="D785" s="2"/>
      <c r="E785" s="2"/>
    </row>
    <row r="786" spans="3:5" ht="12" customHeight="1">
      <c r="C786" s="2"/>
      <c r="D786" s="2"/>
      <c r="E786" s="2"/>
    </row>
    <row r="787" spans="3:5" ht="12" customHeight="1">
      <c r="C787" s="2"/>
      <c r="D787" s="2"/>
      <c r="E787" s="2"/>
    </row>
    <row r="788" spans="3:5" ht="12" customHeight="1">
      <c r="C788" s="2"/>
      <c r="D788" s="2"/>
      <c r="E788" s="2"/>
    </row>
    <row r="789" spans="3:5" ht="12" customHeight="1">
      <c r="C789" s="2"/>
      <c r="D789" s="2"/>
      <c r="E789" s="2"/>
    </row>
    <row r="790" spans="3:5" ht="12" customHeight="1">
      <c r="C790" s="2"/>
      <c r="D790" s="2"/>
      <c r="E790" s="2"/>
    </row>
    <row r="791" spans="3:5" ht="12" customHeight="1">
      <c r="C791" s="2"/>
      <c r="D791" s="2"/>
      <c r="E791" s="2"/>
    </row>
    <row r="792" spans="3:5" ht="12" customHeight="1">
      <c r="C792" s="2"/>
      <c r="D792" s="2"/>
      <c r="E792" s="2"/>
    </row>
    <row r="793" spans="3:5" ht="12" customHeight="1">
      <c r="C793" s="2"/>
      <c r="D793" s="2"/>
      <c r="E793" s="2"/>
    </row>
    <row r="794" spans="3:5" ht="12" customHeight="1">
      <c r="C794" s="2"/>
      <c r="D794" s="2"/>
      <c r="E794" s="2"/>
    </row>
    <row r="795" spans="3:5" ht="12" customHeight="1">
      <c r="C795" s="2"/>
      <c r="D795" s="2"/>
      <c r="E795" s="2"/>
    </row>
    <row r="796" spans="3:5" ht="12" customHeight="1">
      <c r="C796" s="2"/>
      <c r="D796" s="2"/>
      <c r="E796" s="2"/>
    </row>
    <row r="797" spans="3:5" ht="12" customHeight="1">
      <c r="C797" s="2"/>
      <c r="D797" s="2"/>
      <c r="E797" s="2"/>
    </row>
    <row r="798" spans="3:5" ht="12" customHeight="1">
      <c r="C798" s="2"/>
      <c r="D798" s="2"/>
      <c r="E798" s="2"/>
    </row>
    <row r="799" spans="3:5" ht="12" customHeight="1">
      <c r="C799" s="2"/>
      <c r="D799" s="2"/>
      <c r="E799" s="2"/>
    </row>
    <row r="800" spans="3:5" ht="12" customHeight="1">
      <c r="C800" s="2"/>
      <c r="D800" s="2"/>
      <c r="E800" s="2"/>
    </row>
    <row r="801" spans="3:5" ht="12" customHeight="1">
      <c r="C801" s="2"/>
      <c r="D801" s="2"/>
      <c r="E801" s="2"/>
    </row>
    <row r="802" spans="3:5" ht="12" customHeight="1">
      <c r="C802" s="2"/>
      <c r="D802" s="2"/>
      <c r="E802" s="2"/>
    </row>
    <row r="803" spans="3:5" ht="12" customHeight="1">
      <c r="C803" s="2"/>
      <c r="D803" s="2"/>
      <c r="E803" s="2"/>
    </row>
    <row r="804" spans="3:5" ht="12" customHeight="1">
      <c r="C804" s="2"/>
      <c r="D804" s="2"/>
      <c r="E804" s="2"/>
    </row>
    <row r="805" spans="3:5" ht="12" customHeight="1">
      <c r="C805" s="2"/>
      <c r="D805" s="2"/>
      <c r="E805" s="2"/>
    </row>
    <row r="806" spans="3:5" ht="12" customHeight="1">
      <c r="C806" s="2"/>
      <c r="D806" s="2"/>
      <c r="E806" s="2"/>
    </row>
    <row r="807" spans="3:5" ht="12" customHeight="1">
      <c r="C807" s="2"/>
      <c r="D807" s="2"/>
      <c r="E807" s="2"/>
    </row>
    <row r="808" spans="3:5" ht="12" customHeight="1">
      <c r="C808" s="2"/>
      <c r="D808" s="2"/>
      <c r="E808" s="2"/>
    </row>
    <row r="809" spans="3:5" ht="12" customHeight="1">
      <c r="C809" s="2"/>
      <c r="D809" s="2"/>
      <c r="E809" s="2"/>
    </row>
    <row r="810" spans="3:5" ht="12" customHeight="1">
      <c r="C810" s="2"/>
      <c r="D810" s="2"/>
      <c r="E810" s="2"/>
    </row>
    <row r="811" spans="3:5" ht="12" customHeight="1">
      <c r="C811" s="2"/>
      <c r="D811" s="2"/>
      <c r="E811" s="2"/>
    </row>
    <row r="812" spans="3:5" ht="12" customHeight="1">
      <c r="C812" s="2"/>
      <c r="D812" s="2"/>
      <c r="E812" s="2"/>
    </row>
    <row r="813" spans="3:5" ht="12" customHeight="1">
      <c r="C813" s="2"/>
      <c r="D813" s="2"/>
      <c r="E813" s="2"/>
    </row>
    <row r="814" spans="3:5" ht="12" customHeight="1">
      <c r="C814" s="2"/>
      <c r="D814" s="2"/>
      <c r="E814" s="2"/>
    </row>
    <row r="815" spans="3:5" ht="12" customHeight="1">
      <c r="C815" s="2"/>
      <c r="D815" s="2"/>
      <c r="E815" s="2"/>
    </row>
    <row r="816" spans="3:5" ht="12" customHeight="1">
      <c r="C816" s="2"/>
      <c r="D816" s="2"/>
      <c r="E816" s="2"/>
    </row>
    <row r="817" spans="3:5" ht="12" customHeight="1">
      <c r="C817" s="2"/>
      <c r="D817" s="2"/>
      <c r="E817" s="2"/>
    </row>
    <row r="818" spans="3:5" ht="12" customHeight="1">
      <c r="C818" s="2"/>
      <c r="D818" s="2"/>
      <c r="E818" s="2"/>
    </row>
    <row r="819" spans="3:5" ht="12" customHeight="1">
      <c r="C819" s="2"/>
      <c r="D819" s="2"/>
      <c r="E819" s="2"/>
    </row>
    <row r="820" spans="3:5" ht="12" customHeight="1">
      <c r="C820" s="2"/>
      <c r="D820" s="2"/>
      <c r="E820" s="2"/>
    </row>
    <row r="821" spans="3:5" ht="12" customHeight="1">
      <c r="C821" s="2"/>
      <c r="D821" s="2"/>
      <c r="E821" s="2"/>
    </row>
    <row r="822" spans="3:5" ht="12" customHeight="1">
      <c r="C822" s="2"/>
      <c r="D822" s="2"/>
      <c r="E822" s="2"/>
    </row>
    <row r="823" spans="3:5" ht="12" customHeight="1">
      <c r="C823" s="2"/>
      <c r="D823" s="2"/>
      <c r="E823" s="2"/>
    </row>
    <row r="824" spans="3:5" ht="12" customHeight="1">
      <c r="C824" s="2"/>
      <c r="D824" s="2"/>
      <c r="E824" s="2"/>
    </row>
    <row r="825" spans="3:5" ht="12" customHeight="1">
      <c r="C825" s="2"/>
      <c r="D825" s="2"/>
      <c r="E825" s="2"/>
    </row>
    <row r="826" spans="3:5" ht="12" customHeight="1">
      <c r="C826" s="2"/>
      <c r="D826" s="2"/>
      <c r="E826" s="2"/>
    </row>
    <row r="827" spans="3:5" ht="12" customHeight="1">
      <c r="C827" s="2"/>
      <c r="D827" s="2"/>
      <c r="E827" s="2"/>
    </row>
    <row r="828" spans="3:5" ht="12" customHeight="1">
      <c r="C828" s="2"/>
      <c r="D828" s="2"/>
      <c r="E828" s="2"/>
    </row>
    <row r="829" spans="3:5" ht="12" customHeight="1">
      <c r="C829" s="2"/>
      <c r="D829" s="2"/>
      <c r="E829" s="2"/>
    </row>
    <row r="830" spans="3:5" ht="12" customHeight="1">
      <c r="C830" s="2"/>
      <c r="D830" s="2"/>
      <c r="E830" s="2"/>
    </row>
    <row r="831" spans="3:5" ht="12" customHeight="1">
      <c r="C831" s="2"/>
      <c r="D831" s="2"/>
      <c r="E831" s="2"/>
    </row>
    <row r="832" spans="3:5" ht="12" customHeight="1">
      <c r="C832" s="2"/>
      <c r="D832" s="2"/>
      <c r="E832" s="2"/>
    </row>
    <row r="833" spans="3:5" ht="12" customHeight="1">
      <c r="C833" s="2"/>
      <c r="D833" s="2"/>
      <c r="E833" s="2"/>
    </row>
    <row r="834" spans="3:5" ht="12" customHeight="1">
      <c r="C834" s="2"/>
      <c r="D834" s="2"/>
      <c r="E834" s="2"/>
    </row>
    <row r="835" spans="3:5" ht="12" customHeight="1">
      <c r="C835" s="2"/>
      <c r="D835" s="2"/>
      <c r="E835" s="2"/>
    </row>
    <row r="836" spans="3:5" ht="12" customHeight="1">
      <c r="C836" s="2"/>
      <c r="D836" s="2"/>
      <c r="E836" s="2"/>
    </row>
    <row r="837" spans="3:5" ht="12" customHeight="1">
      <c r="C837" s="2"/>
      <c r="D837" s="2"/>
      <c r="E837" s="2"/>
    </row>
    <row r="838" spans="3:5" ht="12" customHeight="1">
      <c r="C838" s="2"/>
      <c r="D838" s="2"/>
      <c r="E838" s="2"/>
    </row>
    <row r="839" spans="3:5" ht="12" customHeight="1">
      <c r="C839" s="2"/>
      <c r="D839" s="2"/>
      <c r="E839" s="2"/>
    </row>
    <row r="840" spans="3:5" ht="12" customHeight="1">
      <c r="C840" s="2"/>
      <c r="D840" s="2"/>
      <c r="E840" s="2"/>
    </row>
    <row r="841" spans="3:5" ht="12" customHeight="1">
      <c r="C841" s="2"/>
      <c r="D841" s="2"/>
      <c r="E841" s="2"/>
    </row>
    <row r="842" spans="3:5" ht="12" customHeight="1">
      <c r="C842" s="2"/>
      <c r="D842" s="2"/>
      <c r="E842" s="2"/>
    </row>
    <row r="843" spans="3:5" ht="12" customHeight="1">
      <c r="C843" s="2"/>
      <c r="D843" s="2"/>
      <c r="E843" s="2"/>
    </row>
    <row r="844" spans="3:5" ht="12" customHeight="1">
      <c r="C844" s="2"/>
      <c r="D844" s="2"/>
      <c r="E844" s="2"/>
    </row>
    <row r="845" spans="3:5" ht="12" customHeight="1">
      <c r="C845" s="2"/>
      <c r="D845" s="2"/>
      <c r="E845" s="2"/>
    </row>
    <row r="846" spans="3:5" ht="12" customHeight="1">
      <c r="C846" s="2"/>
      <c r="D846" s="2"/>
      <c r="E846" s="2"/>
    </row>
    <row r="847" spans="3:5" ht="12" customHeight="1">
      <c r="C847" s="2"/>
      <c r="D847" s="2"/>
      <c r="E847" s="2"/>
    </row>
    <row r="848" spans="3:5" ht="12" customHeight="1">
      <c r="C848" s="2"/>
      <c r="D848" s="2"/>
      <c r="E848" s="2"/>
    </row>
    <row r="849" spans="3:5" ht="12" customHeight="1">
      <c r="C849" s="2"/>
      <c r="D849" s="2"/>
      <c r="E849" s="2"/>
    </row>
    <row r="850" spans="3:5" ht="12" customHeight="1">
      <c r="C850" s="2"/>
      <c r="D850" s="2"/>
      <c r="E850" s="2"/>
    </row>
    <row r="851" spans="3:5" ht="12" customHeight="1">
      <c r="C851" s="2"/>
      <c r="D851" s="2"/>
      <c r="E851" s="2"/>
    </row>
    <row r="852" spans="3:5" ht="12" customHeight="1">
      <c r="C852" s="2"/>
      <c r="D852" s="2"/>
      <c r="E852" s="2"/>
    </row>
    <row r="853" spans="3:5" ht="12" customHeight="1">
      <c r="C853" s="2"/>
      <c r="D853" s="2"/>
      <c r="E853" s="2"/>
    </row>
    <row r="854" spans="3:5" ht="12" customHeight="1">
      <c r="C854" s="2"/>
      <c r="D854" s="2"/>
      <c r="E854" s="2"/>
    </row>
    <row r="855" spans="3:5" ht="12" customHeight="1">
      <c r="C855" s="2"/>
      <c r="D855" s="2"/>
      <c r="E855" s="2"/>
    </row>
    <row r="856" spans="3:5" ht="12" customHeight="1">
      <c r="C856" s="2"/>
      <c r="D856" s="2"/>
      <c r="E856" s="2"/>
    </row>
    <row r="857" spans="3:5" ht="12" customHeight="1">
      <c r="C857" s="2"/>
      <c r="D857" s="2"/>
      <c r="E857" s="2"/>
    </row>
    <row r="858" spans="3:5" ht="12" customHeight="1">
      <c r="C858" s="2"/>
      <c r="D858" s="2"/>
      <c r="E858" s="2"/>
    </row>
    <row r="859" spans="3:5" ht="12" customHeight="1">
      <c r="C859" s="2"/>
      <c r="D859" s="2"/>
      <c r="E859" s="2"/>
    </row>
    <row r="860" spans="3:5" ht="12" customHeight="1">
      <c r="C860" s="2"/>
      <c r="D860" s="2"/>
      <c r="E860" s="2"/>
    </row>
    <row r="861" spans="3:5" ht="12" customHeight="1">
      <c r="C861" s="2"/>
      <c r="D861" s="2"/>
      <c r="E861" s="2"/>
    </row>
    <row r="862" spans="3:5" ht="12" customHeight="1">
      <c r="C862" s="2"/>
      <c r="D862" s="2"/>
      <c r="E862" s="2"/>
    </row>
    <row r="863" spans="3:5" ht="12" customHeight="1">
      <c r="C863" s="2"/>
      <c r="D863" s="2"/>
      <c r="E863" s="2"/>
    </row>
    <row r="864" spans="3:5" ht="12" customHeight="1">
      <c r="C864" s="2"/>
      <c r="D864" s="2"/>
      <c r="E864" s="2"/>
    </row>
    <row r="865" spans="3:5" ht="12" customHeight="1">
      <c r="C865" s="2"/>
      <c r="D865" s="2"/>
      <c r="E865" s="2"/>
    </row>
    <row r="866" spans="3:5" ht="12" customHeight="1">
      <c r="C866" s="2"/>
      <c r="D866" s="2"/>
      <c r="E866" s="2"/>
    </row>
    <row r="867" spans="3:5" ht="12" customHeight="1">
      <c r="C867" s="2"/>
      <c r="D867" s="2"/>
      <c r="E867" s="2"/>
    </row>
    <row r="868" spans="3:5" ht="12" customHeight="1">
      <c r="C868" s="2"/>
      <c r="D868" s="2"/>
      <c r="E868" s="2"/>
    </row>
    <row r="869" spans="3:5" ht="12" customHeight="1">
      <c r="C869" s="2"/>
      <c r="D869" s="2"/>
      <c r="E869" s="2"/>
    </row>
    <row r="870" spans="3:5" ht="12" customHeight="1">
      <c r="C870" s="2"/>
      <c r="D870" s="2"/>
      <c r="E870" s="2"/>
    </row>
    <row r="871" spans="3:5" ht="12" customHeight="1">
      <c r="C871" s="2"/>
      <c r="D871" s="2"/>
      <c r="E871" s="2"/>
    </row>
    <row r="872" spans="3:5" ht="12" customHeight="1">
      <c r="C872" s="2"/>
      <c r="D872" s="2"/>
      <c r="E872" s="2"/>
    </row>
    <row r="873" spans="3:5" ht="12" customHeight="1">
      <c r="C873" s="2"/>
      <c r="D873" s="2"/>
      <c r="E873" s="2"/>
    </row>
    <row r="874" spans="3:5" ht="12" customHeight="1">
      <c r="C874" s="2"/>
      <c r="D874" s="2"/>
      <c r="E874" s="2"/>
    </row>
    <row r="875" spans="3:5" ht="12" customHeight="1">
      <c r="C875" s="2"/>
      <c r="D875" s="2"/>
      <c r="E875" s="2"/>
    </row>
    <row r="876" spans="3:5" ht="12" customHeight="1">
      <c r="C876" s="2"/>
      <c r="D876" s="2"/>
      <c r="E876" s="2"/>
    </row>
    <row r="877" spans="3:5" ht="12" customHeight="1">
      <c r="C877" s="2"/>
      <c r="D877" s="2"/>
      <c r="E877" s="2"/>
    </row>
    <row r="878" spans="3:5" ht="12" customHeight="1">
      <c r="C878" s="2"/>
      <c r="D878" s="2"/>
      <c r="E878" s="2"/>
    </row>
    <row r="879" spans="3:5" ht="12" customHeight="1">
      <c r="C879" s="2"/>
      <c r="D879" s="2"/>
      <c r="E879" s="2"/>
    </row>
    <row r="880" spans="3:5" ht="12" customHeight="1">
      <c r="C880" s="2"/>
      <c r="D880" s="2"/>
      <c r="E880" s="2"/>
    </row>
    <row r="881" spans="3:5" ht="12" customHeight="1">
      <c r="C881" s="2"/>
      <c r="D881" s="2"/>
      <c r="E881" s="2"/>
    </row>
    <row r="882" spans="3:5" ht="12" customHeight="1">
      <c r="C882" s="2"/>
      <c r="D882" s="2"/>
      <c r="E882" s="2"/>
    </row>
    <row r="883" spans="3:5" ht="12" customHeight="1">
      <c r="C883" s="2"/>
      <c r="D883" s="2"/>
      <c r="E883" s="2"/>
    </row>
    <row r="884" spans="3:5" ht="12" customHeight="1">
      <c r="C884" s="2"/>
      <c r="D884" s="2"/>
      <c r="E884" s="2"/>
    </row>
    <row r="885" spans="3:5" ht="12" customHeight="1">
      <c r="C885" s="2"/>
      <c r="D885" s="2"/>
      <c r="E885" s="2"/>
    </row>
    <row r="886" spans="3:5" ht="12" customHeight="1">
      <c r="C886" s="2"/>
      <c r="D886" s="2"/>
      <c r="E886" s="2"/>
    </row>
    <row r="887" spans="3:5" ht="12" customHeight="1">
      <c r="C887" s="2"/>
      <c r="D887" s="2"/>
      <c r="E887" s="2"/>
    </row>
    <row r="888" spans="3:5" ht="12" customHeight="1">
      <c r="C888" s="2"/>
      <c r="D888" s="2"/>
      <c r="E888" s="2"/>
    </row>
    <row r="889" spans="3:5" ht="12" customHeight="1">
      <c r="C889" s="2"/>
      <c r="D889" s="2"/>
      <c r="E889" s="2"/>
    </row>
    <row r="890" spans="3:5" ht="12" customHeight="1">
      <c r="C890" s="2"/>
      <c r="D890" s="2"/>
      <c r="E890" s="2"/>
    </row>
    <row r="891" spans="3:5" ht="12" customHeight="1">
      <c r="C891" s="2"/>
      <c r="D891" s="2"/>
      <c r="E891" s="2"/>
    </row>
    <row r="892" spans="3:5" ht="12" customHeight="1">
      <c r="C892" s="2"/>
      <c r="D892" s="2"/>
      <c r="E892" s="2"/>
    </row>
    <row r="893" spans="3:5" ht="12" customHeight="1">
      <c r="C893" s="2"/>
      <c r="D893" s="2"/>
      <c r="E893" s="2"/>
    </row>
    <row r="894" spans="3:5" ht="12" customHeight="1">
      <c r="C894" s="2"/>
      <c r="D894" s="2"/>
      <c r="E894" s="2"/>
    </row>
    <row r="895" spans="3:5" ht="12" customHeight="1">
      <c r="C895" s="2"/>
      <c r="D895" s="2"/>
      <c r="E895" s="2"/>
    </row>
    <row r="896" spans="3:5" ht="12" customHeight="1">
      <c r="C896" s="2"/>
      <c r="D896" s="2"/>
      <c r="E896" s="2"/>
    </row>
    <row r="897" spans="3:5" ht="12" customHeight="1">
      <c r="C897" s="2"/>
      <c r="D897" s="2"/>
      <c r="E897" s="2"/>
    </row>
    <row r="898" spans="3:5" ht="12" customHeight="1">
      <c r="C898" s="2"/>
      <c r="D898" s="2"/>
      <c r="E898" s="2"/>
    </row>
    <row r="899" spans="3:5" ht="12" customHeight="1">
      <c r="C899" s="2"/>
      <c r="D899" s="2"/>
      <c r="E899" s="2"/>
    </row>
    <row r="900" spans="3:5" ht="12" customHeight="1">
      <c r="C900" s="2"/>
      <c r="D900" s="2"/>
      <c r="E900" s="2"/>
    </row>
    <row r="901" spans="3:5" ht="12" customHeight="1">
      <c r="C901" s="2"/>
      <c r="D901" s="2"/>
      <c r="E901" s="2"/>
    </row>
    <row r="902" spans="3:5" ht="12" customHeight="1">
      <c r="C902" s="2"/>
      <c r="D902" s="2"/>
      <c r="E902" s="2"/>
    </row>
    <row r="903" spans="3:5" ht="12" customHeight="1">
      <c r="C903" s="2"/>
      <c r="D903" s="2"/>
      <c r="E903" s="2"/>
    </row>
    <row r="904" spans="3:5" ht="12" customHeight="1">
      <c r="C904" s="2"/>
      <c r="D904" s="2"/>
      <c r="E904" s="2"/>
    </row>
    <row r="905" spans="3:5" ht="12" customHeight="1">
      <c r="C905" s="2"/>
      <c r="D905" s="2"/>
      <c r="E905" s="2"/>
    </row>
    <row r="906" spans="3:5" ht="12" customHeight="1">
      <c r="C906" s="2"/>
      <c r="D906" s="2"/>
      <c r="E906" s="2"/>
    </row>
    <row r="907" spans="3:5" ht="12" customHeight="1">
      <c r="C907" s="2"/>
      <c r="D907" s="2"/>
      <c r="E907" s="2"/>
    </row>
    <row r="908" spans="3:5" ht="12" customHeight="1">
      <c r="C908" s="2"/>
      <c r="D908" s="2"/>
      <c r="E908" s="2"/>
    </row>
    <row r="909" spans="3:5" ht="12" customHeight="1">
      <c r="C909" s="2"/>
      <c r="D909" s="2"/>
      <c r="E909" s="2"/>
    </row>
    <row r="910" spans="3:5" ht="12" customHeight="1">
      <c r="C910" s="2"/>
      <c r="D910" s="2"/>
      <c r="E910" s="2"/>
    </row>
    <row r="911" spans="3:5" ht="12" customHeight="1">
      <c r="C911" s="2"/>
      <c r="D911" s="2"/>
      <c r="E911" s="2"/>
    </row>
    <row r="912" spans="3:5" ht="12" customHeight="1">
      <c r="C912" s="2"/>
      <c r="D912" s="2"/>
      <c r="E912" s="2"/>
    </row>
    <row r="913" spans="3:5" ht="12" customHeight="1">
      <c r="C913" s="2"/>
      <c r="D913" s="2"/>
      <c r="E913" s="2"/>
    </row>
    <row r="914" spans="3:5" ht="12" customHeight="1">
      <c r="C914" s="2"/>
      <c r="D914" s="2"/>
      <c r="E914" s="2"/>
    </row>
    <row r="915" spans="3:5" ht="12" customHeight="1">
      <c r="C915" s="2"/>
      <c r="D915" s="2"/>
      <c r="E915" s="2"/>
    </row>
    <row r="916" spans="3:5" ht="12" customHeight="1">
      <c r="C916" s="2"/>
      <c r="D916" s="2"/>
      <c r="E916" s="2"/>
    </row>
    <row r="917" spans="3:5" ht="12" customHeight="1">
      <c r="C917" s="2"/>
      <c r="D917" s="2"/>
      <c r="E917" s="2"/>
    </row>
    <row r="918" spans="3:5" ht="12" customHeight="1">
      <c r="C918" s="2"/>
      <c r="D918" s="2"/>
      <c r="E918" s="2"/>
    </row>
    <row r="919" spans="3:5" ht="12" customHeight="1">
      <c r="C919" s="2"/>
      <c r="D919" s="2"/>
      <c r="E919" s="2"/>
    </row>
    <row r="920" spans="3:5" ht="12" customHeight="1">
      <c r="C920" s="2"/>
      <c r="D920" s="2"/>
      <c r="E920" s="2"/>
    </row>
    <row r="921" spans="3:5" ht="12" customHeight="1">
      <c r="C921" s="2"/>
      <c r="D921" s="2"/>
      <c r="E921" s="2"/>
    </row>
    <row r="922" spans="3:5" ht="12" customHeight="1">
      <c r="C922" s="2"/>
      <c r="D922" s="2"/>
      <c r="E922" s="2"/>
    </row>
    <row r="923" spans="3:5" ht="12" customHeight="1">
      <c r="C923" s="2"/>
      <c r="D923" s="2"/>
      <c r="E923" s="2"/>
    </row>
    <row r="924" spans="3:5" ht="12" customHeight="1">
      <c r="C924" s="2"/>
      <c r="D924" s="2"/>
      <c r="E924" s="2"/>
    </row>
    <row r="925" spans="3:5" ht="12" customHeight="1">
      <c r="C925" s="2"/>
      <c r="D925" s="2"/>
      <c r="E925" s="2"/>
    </row>
    <row r="926" spans="3:5" ht="12" customHeight="1">
      <c r="C926" s="2"/>
      <c r="D926" s="2"/>
      <c r="E926" s="2"/>
    </row>
    <row r="927" spans="3:5" ht="12" customHeight="1">
      <c r="C927" s="2"/>
      <c r="D927" s="2"/>
      <c r="E927" s="2"/>
    </row>
    <row r="928" spans="3:5" ht="12" customHeight="1">
      <c r="C928" s="2"/>
      <c r="D928" s="2"/>
      <c r="E928" s="2"/>
    </row>
    <row r="929" spans="3:5" ht="12" customHeight="1">
      <c r="C929" s="2"/>
      <c r="D929" s="2"/>
      <c r="E929" s="2"/>
    </row>
    <row r="930" spans="3:5" ht="12" customHeight="1">
      <c r="C930" s="2"/>
      <c r="D930" s="2"/>
      <c r="E930" s="2"/>
    </row>
    <row r="931" spans="3:5" ht="12" customHeight="1">
      <c r="C931" s="2"/>
      <c r="D931" s="2"/>
      <c r="E931" s="2"/>
    </row>
    <row r="932" spans="3:5" ht="12" customHeight="1">
      <c r="C932" s="2"/>
      <c r="D932" s="2"/>
      <c r="E932" s="2"/>
    </row>
    <row r="933" spans="3:5" ht="12" customHeight="1">
      <c r="C933" s="2"/>
      <c r="D933" s="2"/>
      <c r="E933" s="2"/>
    </row>
    <row r="934" spans="3:5" ht="12" customHeight="1">
      <c r="C934" s="2"/>
      <c r="D934" s="2"/>
      <c r="E934" s="2"/>
    </row>
    <row r="935" spans="3:5" ht="12" customHeight="1">
      <c r="C935" s="2"/>
      <c r="D935" s="2"/>
      <c r="E935" s="2"/>
    </row>
    <row r="936" spans="3:5" ht="12" customHeight="1">
      <c r="C936" s="2"/>
      <c r="D936" s="2"/>
      <c r="E936" s="2"/>
    </row>
    <row r="937" spans="3:5" ht="12" customHeight="1">
      <c r="C937" s="2"/>
      <c r="D937" s="2"/>
      <c r="E937" s="2"/>
    </row>
    <row r="938" spans="3:5" ht="12" customHeight="1">
      <c r="C938" s="2"/>
      <c r="D938" s="2"/>
      <c r="E938" s="2"/>
    </row>
    <row r="939" spans="3:5" ht="12" customHeight="1">
      <c r="C939" s="2"/>
      <c r="D939" s="2"/>
      <c r="E939" s="2"/>
    </row>
    <row r="940" spans="3:5" ht="12" customHeight="1">
      <c r="C940" s="2"/>
      <c r="D940" s="2"/>
      <c r="E940" s="2"/>
    </row>
    <row r="941" spans="3:5" ht="12" customHeight="1">
      <c r="C941" s="2"/>
      <c r="D941" s="2"/>
      <c r="E941" s="2"/>
    </row>
    <row r="942" spans="3:5" ht="12" customHeight="1">
      <c r="C942" s="2"/>
      <c r="D942" s="2"/>
      <c r="E942" s="2"/>
    </row>
    <row r="943" spans="3:5" ht="12" customHeight="1">
      <c r="C943" s="2"/>
      <c r="D943" s="2"/>
      <c r="E943" s="2"/>
    </row>
    <row r="944" spans="3:5" ht="12" customHeight="1">
      <c r="C944" s="2"/>
      <c r="D944" s="2"/>
      <c r="E944" s="2"/>
    </row>
    <row r="945" spans="3:5" ht="12" customHeight="1">
      <c r="C945" s="2"/>
      <c r="D945" s="2"/>
      <c r="E945" s="2"/>
    </row>
    <row r="946" spans="3:5" ht="12" customHeight="1">
      <c r="C946" s="2"/>
      <c r="D946" s="2"/>
      <c r="E946" s="2"/>
    </row>
    <row r="947" spans="3:5" ht="12" customHeight="1">
      <c r="C947" s="2"/>
      <c r="D947" s="2"/>
      <c r="E947" s="2"/>
    </row>
    <row r="948" spans="3:5" ht="12" customHeight="1">
      <c r="C948" s="2"/>
      <c r="D948" s="2"/>
      <c r="E948" s="2"/>
    </row>
    <row r="949" spans="3:5" ht="12" customHeight="1">
      <c r="C949" s="2"/>
      <c r="D949" s="2"/>
      <c r="E949" s="2"/>
    </row>
    <row r="950" spans="3:5" ht="12" customHeight="1">
      <c r="C950" s="2"/>
      <c r="D950" s="2"/>
      <c r="E950" s="2"/>
    </row>
    <row r="951" spans="3:5" ht="12" customHeight="1">
      <c r="C951" s="2"/>
      <c r="D951" s="2"/>
      <c r="E951" s="2"/>
    </row>
    <row r="952" spans="3:5" ht="12" customHeight="1">
      <c r="C952" s="2"/>
      <c r="D952" s="2"/>
      <c r="E952" s="2"/>
    </row>
    <row r="953" spans="3:5" ht="12" customHeight="1">
      <c r="C953" s="2"/>
      <c r="D953" s="2"/>
      <c r="E953" s="2"/>
    </row>
    <row r="954" spans="3:5" ht="12" customHeight="1">
      <c r="C954" s="2"/>
      <c r="D954" s="2"/>
      <c r="E954" s="2"/>
    </row>
    <row r="955" spans="3:5" ht="12" customHeight="1">
      <c r="C955" s="2"/>
      <c r="D955" s="2"/>
      <c r="E955" s="2"/>
    </row>
    <row r="956" spans="3:5" ht="12" customHeight="1">
      <c r="C956" s="2"/>
      <c r="D956" s="2"/>
      <c r="E956" s="2"/>
    </row>
    <row r="957" spans="3:5" ht="12" customHeight="1">
      <c r="C957" s="2"/>
      <c r="D957" s="2"/>
      <c r="E957" s="2"/>
    </row>
    <row r="958" spans="3:5" ht="12" customHeight="1">
      <c r="C958" s="2"/>
      <c r="D958" s="2"/>
      <c r="E958" s="2"/>
    </row>
    <row r="959" spans="3:5" ht="12" customHeight="1">
      <c r="C959" s="2"/>
      <c r="D959" s="2"/>
      <c r="E959" s="2"/>
    </row>
    <row r="960" spans="3:5" ht="12" customHeight="1">
      <c r="C960" s="2"/>
      <c r="D960" s="2"/>
      <c r="E960" s="2"/>
    </row>
    <row r="961" spans="3:5" ht="12" customHeight="1">
      <c r="C961" s="2"/>
      <c r="D961" s="2"/>
      <c r="E961" s="2"/>
    </row>
    <row r="962" spans="3:5" ht="12" customHeight="1">
      <c r="C962" s="2"/>
      <c r="D962" s="2"/>
      <c r="E962" s="2"/>
    </row>
    <row r="963" spans="3:5" ht="12" customHeight="1">
      <c r="C963" s="2"/>
      <c r="D963" s="2"/>
      <c r="E963" s="2"/>
    </row>
    <row r="964" spans="3:5" ht="12" customHeight="1">
      <c r="C964" s="2"/>
      <c r="D964" s="2"/>
      <c r="E964" s="2"/>
    </row>
    <row r="965" spans="3:5" ht="12" customHeight="1">
      <c r="C965" s="2"/>
      <c r="D965" s="2"/>
      <c r="E965" s="2"/>
    </row>
    <row r="966" spans="3:5" ht="12" customHeight="1">
      <c r="C966" s="2"/>
      <c r="D966" s="2"/>
      <c r="E966" s="2"/>
    </row>
    <row r="967" spans="3:5" ht="12" customHeight="1">
      <c r="C967" s="2"/>
      <c r="D967" s="2"/>
      <c r="E967" s="2"/>
    </row>
    <row r="968" spans="3:5" ht="12" customHeight="1">
      <c r="C968" s="2"/>
      <c r="D968" s="2"/>
      <c r="E968" s="2"/>
    </row>
    <row r="969" spans="3:5" ht="12" customHeight="1">
      <c r="C969" s="2"/>
      <c r="D969" s="2"/>
      <c r="E969" s="2"/>
    </row>
    <row r="970" spans="3:5" ht="12" customHeight="1">
      <c r="C970" s="2"/>
      <c r="D970" s="2"/>
      <c r="E970" s="2"/>
    </row>
    <row r="971" spans="3:5" ht="12" customHeight="1">
      <c r="C971" s="2"/>
      <c r="D971" s="2"/>
      <c r="E971" s="2"/>
    </row>
    <row r="972" spans="3:5" ht="12" customHeight="1">
      <c r="C972" s="2"/>
      <c r="D972" s="2"/>
      <c r="E972" s="2"/>
    </row>
    <row r="973" spans="3:5" ht="12" customHeight="1">
      <c r="C973" s="2"/>
      <c r="D973" s="2"/>
      <c r="E973" s="2"/>
    </row>
    <row r="974" spans="3:5" ht="12" customHeight="1">
      <c r="C974" s="2"/>
      <c r="D974" s="2"/>
      <c r="E974" s="2"/>
    </row>
    <row r="975" spans="3:5" ht="12" customHeight="1">
      <c r="C975" s="2"/>
      <c r="D975" s="2"/>
      <c r="E975" s="2"/>
    </row>
    <row r="976" spans="3:5" ht="12" customHeight="1">
      <c r="C976" s="2"/>
      <c r="D976" s="2"/>
      <c r="E976" s="2"/>
    </row>
    <row r="977" spans="3:5" ht="12" customHeight="1">
      <c r="C977" s="2"/>
      <c r="D977" s="2"/>
      <c r="E977" s="2"/>
    </row>
    <row r="978" spans="3:5" ht="12" customHeight="1">
      <c r="C978" s="2"/>
      <c r="D978" s="2"/>
      <c r="E978" s="2"/>
    </row>
    <row r="979" spans="3:5" ht="12" customHeight="1">
      <c r="C979" s="2"/>
      <c r="D979" s="2"/>
      <c r="E979" s="2"/>
    </row>
    <row r="980" spans="3:5" ht="12" customHeight="1">
      <c r="C980" s="2"/>
      <c r="D980" s="2"/>
      <c r="E980" s="2"/>
    </row>
    <row r="981" spans="3:5" ht="12" customHeight="1">
      <c r="C981" s="2"/>
      <c r="D981" s="2"/>
      <c r="E981" s="2"/>
    </row>
    <row r="982" spans="3:5" ht="12" customHeight="1">
      <c r="C982" s="2"/>
      <c r="D982" s="2"/>
      <c r="E982" s="2"/>
    </row>
    <row r="983" spans="3:5" ht="12" customHeight="1">
      <c r="C983" s="2"/>
      <c r="D983" s="2"/>
      <c r="E983" s="2"/>
    </row>
    <row r="984" spans="3:5" ht="12" customHeight="1">
      <c r="C984" s="2"/>
      <c r="D984" s="2"/>
      <c r="E984" s="2"/>
    </row>
    <row r="985" spans="3:5" ht="12" customHeight="1">
      <c r="C985" s="2"/>
      <c r="D985" s="2"/>
      <c r="E985" s="2"/>
    </row>
    <row r="986" spans="3:5" ht="12" customHeight="1">
      <c r="C986" s="2"/>
      <c r="D986" s="2"/>
      <c r="E986" s="2"/>
    </row>
    <row r="987" spans="3:5" ht="12" customHeight="1">
      <c r="C987" s="2"/>
      <c r="D987" s="2"/>
      <c r="E987" s="2"/>
    </row>
    <row r="988" spans="3:5" ht="12" customHeight="1">
      <c r="C988" s="2"/>
      <c r="D988" s="2"/>
      <c r="E988" s="2"/>
    </row>
    <row r="989" spans="3:5" ht="12" customHeight="1">
      <c r="C989" s="2"/>
      <c r="D989" s="2"/>
      <c r="E989" s="2"/>
    </row>
    <row r="990" spans="3:5" ht="12" customHeight="1">
      <c r="C990" s="2"/>
      <c r="D990" s="2"/>
      <c r="E990" s="2"/>
    </row>
    <row r="991" spans="3:5" ht="12" customHeight="1">
      <c r="C991" s="2"/>
      <c r="D991" s="2"/>
      <c r="E991" s="2"/>
    </row>
    <row r="992" spans="3:5" ht="12" customHeight="1">
      <c r="C992" s="2"/>
      <c r="D992" s="2"/>
      <c r="E992" s="2"/>
    </row>
    <row r="993" spans="3:5" ht="12" customHeight="1">
      <c r="C993" s="2"/>
      <c r="D993" s="2"/>
      <c r="E993" s="2"/>
    </row>
    <row r="994" spans="3:5" ht="12" customHeight="1">
      <c r="C994" s="2"/>
      <c r="D994" s="2"/>
      <c r="E994" s="2"/>
    </row>
    <row r="995" spans="3:5" ht="12" customHeight="1">
      <c r="C995" s="2"/>
      <c r="D995" s="2"/>
      <c r="E995" s="2"/>
    </row>
    <row r="996" spans="3:5" ht="12" customHeight="1">
      <c r="C996" s="2"/>
      <c r="D996" s="2"/>
      <c r="E996" s="2"/>
    </row>
    <row r="997" spans="3:5" ht="12" customHeight="1">
      <c r="C997" s="2"/>
      <c r="D997" s="2"/>
      <c r="E997" s="2"/>
    </row>
    <row r="998" spans="3:5" ht="12" customHeight="1">
      <c r="C998" s="2"/>
      <c r="D998" s="2"/>
      <c r="E998" s="2"/>
    </row>
    <row r="999" spans="3:5" ht="12" customHeight="1">
      <c r="C999" s="2"/>
      <c r="D999" s="2"/>
      <c r="E999" s="2"/>
    </row>
    <row r="1000" spans="3:5" ht="12" customHeight="1">
      <c r="C1000" s="2"/>
      <c r="D1000" s="2"/>
      <c r="E1000" s="2"/>
    </row>
  </sheetData>
  <pageMargins left="0.7" right="0.7" top="0.75" bottom="0.75"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E7E6E6"/>
    <outlinePr summaryBelow="0" summaryRight="0"/>
    <pageSetUpPr fitToPage="1"/>
  </sheetPr>
  <dimension ref="A1:Z1000"/>
  <sheetViews>
    <sheetView showGridLines="0" workbookViewId="0">
      <selection activeCell="G11" sqref="G11"/>
    </sheetView>
  </sheetViews>
  <sheetFormatPr baseColWidth="10" defaultColWidth="14.5" defaultRowHeight="15" customHeight="1" x14ac:dyDescent="0"/>
  <cols>
    <col min="1" max="1" width="1.6640625" customWidth="1"/>
    <col min="2" max="2" width="22.83203125" customWidth="1"/>
    <col min="3" max="3" width="5.83203125" customWidth="1"/>
    <col min="4" max="5" width="11.83203125" customWidth="1"/>
    <col min="6" max="6" width="5.83203125" customWidth="1"/>
    <col min="7" max="7" width="22.83203125" customWidth="1"/>
    <col min="8" max="8" width="5.83203125" customWidth="1"/>
    <col min="9" max="9" width="22.83203125" customWidth="1"/>
    <col min="10" max="10" width="5.83203125" customWidth="1"/>
    <col min="11" max="11" width="22.83203125" customWidth="1"/>
    <col min="12" max="12" width="5.83203125" customWidth="1"/>
    <col min="13" max="17" width="22.83203125" customWidth="1"/>
    <col min="18" max="26" width="10.6640625" customWidth="1"/>
  </cols>
  <sheetData>
    <row r="1" spans="1:26" ht="12" customHeight="1">
      <c r="A1" s="3"/>
      <c r="B1" s="3"/>
      <c r="C1" s="3"/>
      <c r="D1" s="3"/>
      <c r="E1" s="3"/>
      <c r="F1" s="3"/>
      <c r="G1" s="3"/>
      <c r="H1" s="3"/>
      <c r="I1" s="3"/>
      <c r="J1" s="3"/>
      <c r="K1" s="3"/>
      <c r="L1" s="3"/>
      <c r="M1" s="3"/>
      <c r="N1" s="3"/>
      <c r="O1" s="3"/>
      <c r="P1" s="3"/>
      <c r="Q1" s="3"/>
      <c r="R1" s="3"/>
      <c r="S1" s="3"/>
      <c r="T1" s="3"/>
      <c r="U1" s="3"/>
      <c r="V1" s="3"/>
      <c r="W1" s="3"/>
      <c r="X1" s="3"/>
      <c r="Y1" s="3"/>
      <c r="Z1" s="3"/>
    </row>
    <row r="2" spans="1:26" ht="29.25" customHeight="1">
      <c r="A2" s="3"/>
      <c r="B2" s="4" t="s">
        <v>0</v>
      </c>
      <c r="C2" s="3"/>
      <c r="D2" s="4" t="str">
        <f>+GARDE!C15</f>
        <v>Nom</v>
      </c>
      <c r="E2" s="3"/>
      <c r="F2" s="3"/>
      <c r="G2" s="3"/>
      <c r="H2" s="3"/>
      <c r="I2" s="3"/>
      <c r="J2" s="3"/>
      <c r="K2" s="3"/>
      <c r="L2" s="3"/>
      <c r="M2" s="3"/>
      <c r="N2" s="3"/>
      <c r="O2" s="3"/>
      <c r="P2" s="3"/>
      <c r="Q2" s="3"/>
      <c r="R2" s="3"/>
      <c r="S2" s="3"/>
      <c r="T2" s="3"/>
      <c r="U2" s="3"/>
      <c r="V2" s="3"/>
      <c r="W2" s="3"/>
      <c r="X2" s="3"/>
      <c r="Y2" s="3"/>
      <c r="Z2" s="3"/>
    </row>
    <row r="3" spans="1:26" ht="29.25" customHeight="1">
      <c r="A3" s="3"/>
      <c r="B3" s="3"/>
      <c r="C3" s="3"/>
      <c r="D3" s="3"/>
      <c r="E3" s="3"/>
      <c r="F3" s="3"/>
      <c r="G3" s="3"/>
      <c r="H3" s="3"/>
      <c r="I3" s="3"/>
      <c r="J3" s="3"/>
      <c r="K3" s="3"/>
      <c r="L3" s="3"/>
      <c r="M3" s="3"/>
      <c r="N3" s="3"/>
      <c r="O3" s="3"/>
      <c r="P3" s="3"/>
      <c r="Q3" s="3"/>
      <c r="R3" s="3"/>
      <c r="S3" s="3"/>
      <c r="T3" s="3"/>
      <c r="U3" s="3"/>
      <c r="V3" s="3"/>
      <c r="W3" s="3"/>
      <c r="X3" s="3"/>
      <c r="Y3" s="3"/>
      <c r="Z3" s="3"/>
    </row>
    <row r="4" spans="1:26" ht="29.25" customHeight="1">
      <c r="A4" s="3"/>
      <c r="B4" s="325" t="s">
        <v>307</v>
      </c>
      <c r="C4" s="3"/>
      <c r="D4" s="401" t="s">
        <v>3</v>
      </c>
      <c r="E4" s="402"/>
      <c r="F4" s="3"/>
      <c r="G4" s="325" t="s">
        <v>308</v>
      </c>
      <c r="H4" s="3"/>
      <c r="I4" s="3"/>
      <c r="J4" s="3"/>
      <c r="K4" s="3"/>
      <c r="L4" s="3"/>
      <c r="M4" s="3"/>
      <c r="N4" s="3"/>
      <c r="O4" s="3"/>
      <c r="P4" s="3"/>
      <c r="Q4" s="3"/>
      <c r="R4" s="3"/>
      <c r="S4" s="3"/>
      <c r="T4" s="3"/>
      <c r="U4" s="3"/>
      <c r="V4" s="3"/>
      <c r="W4" s="3"/>
      <c r="X4" s="3"/>
      <c r="Y4" s="3"/>
      <c r="Z4" s="3"/>
    </row>
    <row r="5" spans="1:26" ht="29.25" customHeight="1">
      <c r="A5" s="3"/>
      <c r="B5" s="6">
        <v>0.3</v>
      </c>
      <c r="C5" s="7"/>
      <c r="D5" s="8">
        <v>0.3</v>
      </c>
      <c r="E5" s="9"/>
      <c r="F5" s="7"/>
      <c r="G5" s="10">
        <v>0.3</v>
      </c>
      <c r="H5" s="3"/>
      <c r="I5" s="3"/>
      <c r="J5" s="3"/>
      <c r="K5" s="3"/>
      <c r="L5" s="3"/>
      <c r="M5" s="3"/>
      <c r="N5" s="3"/>
      <c r="O5" s="3"/>
      <c r="P5" s="3"/>
      <c r="Q5" s="3"/>
      <c r="R5" s="3"/>
      <c r="S5" s="3"/>
      <c r="T5" s="3"/>
      <c r="U5" s="3"/>
      <c r="V5" s="3"/>
      <c r="W5" s="3"/>
      <c r="X5" s="3"/>
      <c r="Y5" s="3"/>
      <c r="Z5" s="3"/>
    </row>
    <row r="6" spans="1:26" ht="29.25" customHeight="1">
      <c r="A6" s="3"/>
      <c r="B6" s="11"/>
      <c r="C6" s="3"/>
      <c r="D6" s="12"/>
      <c r="E6" s="12"/>
      <c r="F6" s="13"/>
      <c r="G6" s="325" t="s">
        <v>309</v>
      </c>
      <c r="H6" s="3"/>
      <c r="I6" s="3"/>
      <c r="J6" s="3"/>
      <c r="K6" s="3"/>
      <c r="L6" s="3"/>
      <c r="M6" s="3"/>
      <c r="N6" s="3"/>
      <c r="O6" s="3"/>
      <c r="P6" s="3"/>
      <c r="Q6" s="3"/>
      <c r="R6" s="3"/>
      <c r="S6" s="3"/>
      <c r="T6" s="3"/>
      <c r="U6" s="3"/>
      <c r="V6" s="3"/>
      <c r="W6" s="3"/>
      <c r="X6" s="3"/>
      <c r="Y6" s="3"/>
      <c r="Z6" s="3"/>
    </row>
    <row r="7" spans="1:26" ht="29.25" customHeight="1">
      <c r="A7" s="3"/>
      <c r="B7" s="3"/>
      <c r="C7" s="6"/>
      <c r="D7" s="3"/>
      <c r="E7" s="3"/>
      <c r="F7" s="6">
        <v>0.1</v>
      </c>
      <c r="G7" s="3"/>
      <c r="H7" s="3"/>
      <c r="I7" s="3"/>
      <c r="J7" s="3"/>
      <c r="K7" s="3"/>
      <c r="L7" s="3"/>
      <c r="M7" s="3"/>
      <c r="N7" s="3"/>
      <c r="O7" s="3"/>
      <c r="P7" s="3"/>
      <c r="Q7" s="3"/>
      <c r="R7" s="3"/>
      <c r="S7" s="3"/>
      <c r="T7" s="3"/>
      <c r="U7" s="3"/>
      <c r="V7" s="3"/>
      <c r="W7" s="3"/>
      <c r="X7" s="3"/>
      <c r="Y7" s="3"/>
      <c r="Z7" s="3"/>
    </row>
    <row r="8" spans="1:26" ht="29.25" customHeight="1">
      <c r="A8" s="3"/>
      <c r="B8" s="3"/>
      <c r="C8" s="3"/>
      <c r="D8" s="403" t="str">
        <f>+GARDE!C15</f>
        <v>Nom</v>
      </c>
      <c r="E8" s="404"/>
      <c r="F8" s="3"/>
      <c r="G8" s="3"/>
      <c r="H8" s="3"/>
      <c r="I8" s="3"/>
      <c r="J8" s="3"/>
      <c r="K8" s="3"/>
      <c r="L8" s="3"/>
      <c r="M8" s="3"/>
      <c r="N8" s="3"/>
      <c r="O8" s="3"/>
      <c r="P8" s="3"/>
      <c r="Q8" s="3"/>
      <c r="R8" s="3"/>
      <c r="S8" s="3"/>
      <c r="T8" s="3"/>
      <c r="U8" s="3"/>
      <c r="V8" s="3"/>
      <c r="W8" s="3"/>
      <c r="X8" s="3"/>
      <c r="Y8" s="3"/>
      <c r="Z8" s="3"/>
    </row>
    <row r="9" spans="1:26" ht="29.25" customHeight="1">
      <c r="A9" s="3"/>
      <c r="B9" s="3"/>
      <c r="C9" s="3"/>
      <c r="D9" s="14" t="s">
        <v>5</v>
      </c>
      <c r="E9" s="15">
        <f>+'TABLE DE CAPI'!D20</f>
        <v>0</v>
      </c>
      <c r="F9" s="3"/>
      <c r="G9" s="3"/>
      <c r="H9" s="3"/>
      <c r="I9" s="3"/>
      <c r="J9" s="3"/>
      <c r="K9" s="3"/>
      <c r="L9" s="3"/>
      <c r="M9" s="3"/>
      <c r="N9" s="3"/>
      <c r="O9" s="3"/>
      <c r="P9" s="3"/>
      <c r="Q9" s="3"/>
      <c r="R9" s="3"/>
      <c r="S9" s="3"/>
      <c r="T9" s="3"/>
      <c r="U9" s="3"/>
      <c r="V9" s="3"/>
      <c r="W9" s="3"/>
      <c r="X9" s="3"/>
      <c r="Y9" s="3"/>
      <c r="Z9" s="3"/>
    </row>
    <row r="10" spans="1:26" ht="29.25" customHeight="1">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29.25" customHeight="1">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29.25" customHeight="1">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29.25" customHeight="1">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29.25" customHeight="1">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29.2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29.2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29.2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29.2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29.2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29.2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29.2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29.2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29.2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29.2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29.2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29.2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29.2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29.2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29.2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29.2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29.2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29.2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29.2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29.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29.2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29.2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29.2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29.2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29.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29.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29.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29.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29.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29.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29.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29.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29.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29.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29.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29.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29.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29.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29.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29.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29.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29.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29.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29.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29.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29.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29.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29.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29.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29.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29.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29.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29.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29.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29.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29.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29.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29.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29.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29.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29.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29.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29.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29.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29.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29.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29.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29.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29.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29.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29.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29.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29.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29.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29.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29.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29.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29.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29.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29.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29.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29.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29.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29.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29.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29.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29.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29.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29.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29.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29.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29.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29.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29.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29.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29.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29.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29.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29.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29.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29.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29.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29.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29.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29.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29.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29.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29.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29.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29.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29.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29.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29.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29.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29.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29.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29.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29.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29.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29.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29.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29.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29.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29.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29.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29.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29.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29.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29.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29.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29.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29.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29.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29.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29.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29.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29.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29.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29.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29.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29.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29.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29.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29.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29.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29.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29.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29.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29.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29.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29.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29.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29.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29.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29.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29.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29.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29.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29.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29.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29.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29.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29.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29.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29.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29.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29.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29.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29.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29.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29.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29.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29.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29.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29.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29.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29.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29.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29.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29.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29.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29.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29.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29.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29.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29.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29.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29.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29.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29.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29.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29.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29.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29.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29.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29.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29.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29.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29.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29.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29.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29.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29.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29.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29.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29.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D4:E4"/>
    <mergeCell ref="D8:E8"/>
  </mergeCells>
  <pageMargins left="0.7" right="0.7" top="0.75" bottom="0.75" header="0" footer="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2F2F2"/>
  </sheetPr>
  <dimension ref="A1:Z1000"/>
  <sheetViews>
    <sheetView showGridLines="0" workbookViewId="0">
      <selection activeCell="E7" sqref="E7"/>
    </sheetView>
  </sheetViews>
  <sheetFormatPr baseColWidth="10" defaultColWidth="14.5" defaultRowHeight="15" customHeight="1" x14ac:dyDescent="0"/>
  <cols>
    <col min="1" max="1" width="1.83203125" customWidth="1"/>
    <col min="2" max="2" width="23.33203125" customWidth="1"/>
    <col min="3" max="3" width="11.1640625" customWidth="1"/>
    <col min="4" max="4" width="2.1640625" customWidth="1"/>
    <col min="5" max="5" width="23.33203125" customWidth="1"/>
    <col min="6" max="6" width="11.1640625" customWidth="1"/>
    <col min="7" max="26" width="10.83203125" customWidth="1"/>
  </cols>
  <sheetData>
    <row r="1" spans="1:26" ht="12.75" customHeight="1">
      <c r="A1" s="18"/>
      <c r="B1" s="18"/>
      <c r="C1" s="18"/>
      <c r="D1" s="18"/>
      <c r="E1" s="18"/>
      <c r="F1" s="18"/>
      <c r="G1" s="18"/>
      <c r="H1" s="18"/>
      <c r="I1" s="18"/>
      <c r="J1" s="18"/>
      <c r="K1" s="18"/>
      <c r="L1" s="18"/>
      <c r="M1" s="18"/>
      <c r="N1" s="18"/>
      <c r="O1" s="18"/>
      <c r="P1" s="18"/>
      <c r="Q1" s="18"/>
      <c r="R1" s="18"/>
      <c r="S1" s="18"/>
      <c r="T1" s="18"/>
      <c r="U1" s="18"/>
      <c r="V1" s="18"/>
      <c r="W1" s="18"/>
      <c r="X1" s="18"/>
      <c r="Y1" s="18"/>
      <c r="Z1" s="18"/>
    </row>
    <row r="2" spans="1:26" ht="24" customHeight="1">
      <c r="A2" s="19"/>
      <c r="B2" s="20" t="s">
        <v>310</v>
      </c>
      <c r="C2" s="21"/>
      <c r="D2" s="21"/>
      <c r="E2" s="21"/>
      <c r="F2" s="21"/>
      <c r="G2" s="19"/>
      <c r="H2" s="19"/>
      <c r="I2" s="19"/>
      <c r="J2" s="19"/>
      <c r="K2" s="19"/>
      <c r="L2" s="19"/>
      <c r="M2" s="19"/>
      <c r="N2" s="19"/>
      <c r="O2" s="19"/>
      <c r="P2" s="19"/>
      <c r="Q2" s="19"/>
      <c r="R2" s="19"/>
      <c r="S2" s="19"/>
      <c r="T2" s="19"/>
      <c r="U2" s="19"/>
      <c r="V2" s="19"/>
      <c r="W2" s="19"/>
      <c r="X2" s="19"/>
      <c r="Y2" s="19"/>
      <c r="Z2" s="19"/>
    </row>
    <row r="3" spans="1:26" ht="12.75" customHeight="1">
      <c r="A3" s="18"/>
      <c r="B3" s="18"/>
      <c r="C3" s="18"/>
      <c r="D3" s="18"/>
      <c r="E3" s="18"/>
      <c r="F3" s="18"/>
      <c r="G3" s="18"/>
      <c r="H3" s="18"/>
      <c r="I3" s="18"/>
      <c r="J3" s="18"/>
      <c r="K3" s="18"/>
      <c r="L3" s="18"/>
      <c r="M3" s="18"/>
      <c r="N3" s="18"/>
      <c r="O3" s="18"/>
      <c r="P3" s="18"/>
      <c r="Q3" s="18"/>
      <c r="R3" s="18"/>
      <c r="S3" s="18"/>
      <c r="T3" s="18"/>
      <c r="U3" s="18"/>
      <c r="V3" s="18"/>
      <c r="W3" s="18"/>
      <c r="X3" s="18"/>
      <c r="Y3" s="18"/>
      <c r="Z3" s="18"/>
    </row>
    <row r="4" spans="1:26" ht="12.75" customHeight="1">
      <c r="A4" s="18"/>
      <c r="B4" s="22" t="s">
        <v>7</v>
      </c>
      <c r="C4" s="23"/>
      <c r="D4" s="24"/>
      <c r="E4" s="23" t="s">
        <v>8</v>
      </c>
      <c r="F4" s="25"/>
      <c r="G4" s="18"/>
      <c r="H4" s="18"/>
      <c r="I4" s="18"/>
      <c r="J4" s="18"/>
      <c r="K4" s="18"/>
      <c r="L4" s="18"/>
      <c r="M4" s="18"/>
      <c r="N4" s="18"/>
      <c r="O4" s="18"/>
      <c r="P4" s="18"/>
      <c r="Q4" s="18"/>
      <c r="R4" s="18"/>
      <c r="S4" s="18"/>
      <c r="T4" s="18"/>
      <c r="U4" s="18"/>
      <c r="V4" s="18"/>
      <c r="W4" s="18"/>
      <c r="X4" s="18"/>
      <c r="Y4" s="18"/>
      <c r="Z4" s="18"/>
    </row>
    <row r="5" spans="1:26" ht="12.75" customHeight="1">
      <c r="A5" s="18"/>
      <c r="B5" s="26" t="s">
        <v>9</v>
      </c>
      <c r="C5" s="27"/>
      <c r="D5" s="27"/>
      <c r="E5" s="28" t="s">
        <v>10</v>
      </c>
      <c r="F5" s="27"/>
      <c r="G5" s="18"/>
      <c r="H5" s="18"/>
      <c r="I5" s="18"/>
      <c r="J5" s="18"/>
      <c r="K5" s="18"/>
      <c r="L5" s="18"/>
      <c r="M5" s="18"/>
      <c r="N5" s="18"/>
      <c r="O5" s="18"/>
      <c r="P5" s="18"/>
      <c r="Q5" s="18"/>
      <c r="R5" s="18"/>
      <c r="S5" s="18"/>
      <c r="T5" s="18"/>
      <c r="U5" s="18"/>
      <c r="V5" s="18"/>
      <c r="W5" s="18"/>
      <c r="X5" s="18"/>
      <c r="Y5" s="18"/>
      <c r="Z5" s="18"/>
    </row>
    <row r="6" spans="1:26" ht="12.75" customHeight="1">
      <c r="A6" s="18"/>
      <c r="B6" s="26" t="s">
        <v>11</v>
      </c>
      <c r="C6" s="27"/>
      <c r="D6" s="27"/>
      <c r="E6" s="28" t="s">
        <v>12</v>
      </c>
      <c r="F6" s="27"/>
      <c r="G6" s="18"/>
      <c r="H6" s="18"/>
      <c r="I6" s="18"/>
      <c r="J6" s="18"/>
      <c r="K6" s="18"/>
      <c r="L6" s="18"/>
      <c r="M6" s="18"/>
      <c r="N6" s="18"/>
      <c r="O6" s="18"/>
      <c r="P6" s="18"/>
      <c r="Q6" s="18"/>
      <c r="R6" s="18"/>
      <c r="S6" s="18"/>
      <c r="T6" s="18"/>
      <c r="U6" s="18"/>
      <c r="V6" s="18"/>
      <c r="W6" s="18"/>
      <c r="X6" s="18"/>
      <c r="Y6" s="18"/>
      <c r="Z6" s="18"/>
    </row>
    <row r="7" spans="1:26" ht="12.75" customHeight="1">
      <c r="A7" s="18"/>
      <c r="B7" s="29" t="s">
        <v>13</v>
      </c>
      <c r="C7" s="30"/>
      <c r="D7" s="27"/>
      <c r="E7" s="28" t="s">
        <v>358</v>
      </c>
      <c r="F7" s="27"/>
      <c r="G7" s="18"/>
      <c r="H7" s="18"/>
      <c r="I7" s="18"/>
      <c r="J7" s="18"/>
      <c r="K7" s="18"/>
      <c r="L7" s="18"/>
      <c r="M7" s="18"/>
      <c r="N7" s="18"/>
      <c r="O7" s="18"/>
      <c r="P7" s="18"/>
      <c r="Q7" s="18"/>
      <c r="R7" s="18"/>
      <c r="S7" s="18"/>
      <c r="T7" s="18"/>
      <c r="U7" s="18"/>
      <c r="V7" s="18"/>
      <c r="W7" s="18"/>
      <c r="X7" s="18"/>
      <c r="Y7" s="18"/>
      <c r="Z7" s="18"/>
    </row>
    <row r="8" spans="1:26" ht="12.75" customHeight="1">
      <c r="A8" s="18"/>
      <c r="B8" s="26" t="s">
        <v>14</v>
      </c>
      <c r="C8" s="27">
        <f>SUM(C5:C7)</f>
        <v>0</v>
      </c>
      <c r="D8" s="27"/>
      <c r="E8" s="31" t="s">
        <v>15</v>
      </c>
      <c r="F8" s="30"/>
      <c r="G8" s="18"/>
      <c r="H8" s="18"/>
      <c r="I8" s="18"/>
      <c r="J8" s="18"/>
      <c r="K8" s="18"/>
      <c r="L8" s="18"/>
      <c r="M8" s="18"/>
      <c r="N8" s="18"/>
      <c r="O8" s="18"/>
      <c r="P8" s="18"/>
      <c r="Q8" s="18"/>
      <c r="R8" s="18"/>
      <c r="S8" s="18"/>
      <c r="T8" s="18"/>
      <c r="U8" s="18"/>
      <c r="V8" s="18"/>
      <c r="W8" s="18"/>
      <c r="X8" s="18"/>
      <c r="Y8" s="18"/>
      <c r="Z8" s="18"/>
    </row>
    <row r="9" spans="1:26" ht="12.75" customHeight="1">
      <c r="A9" s="18"/>
      <c r="B9" s="26"/>
      <c r="C9" s="27"/>
      <c r="D9" s="27"/>
      <c r="E9" s="28" t="s">
        <v>16</v>
      </c>
      <c r="F9" s="27">
        <f>SUM(F5:F8)</f>
        <v>0</v>
      </c>
      <c r="G9" s="18"/>
      <c r="H9" s="18"/>
      <c r="I9" s="18"/>
      <c r="J9" s="18"/>
      <c r="K9" s="18"/>
      <c r="L9" s="18"/>
      <c r="M9" s="18"/>
      <c r="N9" s="18"/>
      <c r="O9" s="18"/>
      <c r="P9" s="18"/>
      <c r="Q9" s="18"/>
      <c r="R9" s="18"/>
      <c r="S9" s="18"/>
      <c r="T9" s="18"/>
      <c r="U9" s="18"/>
      <c r="V9" s="18"/>
      <c r="W9" s="18"/>
      <c r="X9" s="18"/>
      <c r="Y9" s="18"/>
      <c r="Z9" s="18"/>
    </row>
    <row r="10" spans="1:26" ht="12.75" customHeight="1">
      <c r="A10" s="18"/>
      <c r="B10" s="26" t="s">
        <v>17</v>
      </c>
      <c r="C10" s="27"/>
      <c r="D10" s="27"/>
      <c r="E10" s="28" t="s">
        <v>18</v>
      </c>
      <c r="F10" s="27"/>
      <c r="G10" s="18"/>
      <c r="H10" s="18"/>
      <c r="I10" s="18"/>
      <c r="J10" s="18"/>
      <c r="K10" s="18"/>
      <c r="L10" s="18"/>
      <c r="M10" s="18"/>
      <c r="N10" s="18"/>
      <c r="O10" s="18"/>
      <c r="P10" s="18"/>
      <c r="Q10" s="18"/>
      <c r="R10" s="18"/>
      <c r="S10" s="18"/>
      <c r="T10" s="18"/>
      <c r="U10" s="18"/>
      <c r="V10" s="18"/>
      <c r="W10" s="18"/>
      <c r="X10" s="18"/>
      <c r="Y10" s="18"/>
      <c r="Z10" s="18"/>
    </row>
    <row r="11" spans="1:26" ht="12.75" customHeight="1">
      <c r="A11" s="18"/>
      <c r="B11" s="26" t="s">
        <v>19</v>
      </c>
      <c r="C11" s="27"/>
      <c r="D11" s="27"/>
      <c r="E11" s="28" t="s">
        <v>20</v>
      </c>
      <c r="F11" s="27"/>
      <c r="G11" s="18"/>
      <c r="H11" s="18"/>
      <c r="I11" s="18"/>
      <c r="J11" s="18"/>
      <c r="K11" s="18"/>
      <c r="L11" s="18"/>
      <c r="M11" s="18"/>
      <c r="N11" s="18"/>
      <c r="O11" s="18"/>
      <c r="P11" s="18"/>
      <c r="Q11" s="18"/>
      <c r="R11" s="18"/>
      <c r="S11" s="18"/>
      <c r="T11" s="18"/>
      <c r="U11" s="18"/>
      <c r="V11" s="18"/>
      <c r="W11" s="18"/>
      <c r="X11" s="18"/>
      <c r="Y11" s="18"/>
      <c r="Z11" s="18"/>
    </row>
    <row r="12" spans="1:26" ht="12.75" customHeight="1">
      <c r="A12" s="18"/>
      <c r="B12" s="26" t="s">
        <v>21</v>
      </c>
      <c r="C12" s="27"/>
      <c r="D12" s="27"/>
      <c r="E12" s="28" t="s">
        <v>22</v>
      </c>
      <c r="F12" s="27"/>
      <c r="G12" s="18"/>
      <c r="H12" s="18"/>
      <c r="I12" s="18"/>
      <c r="J12" s="18"/>
      <c r="K12" s="18"/>
      <c r="L12" s="18"/>
      <c r="M12" s="18"/>
      <c r="N12" s="18"/>
      <c r="O12" s="18"/>
      <c r="P12" s="18"/>
      <c r="Q12" s="18"/>
      <c r="R12" s="18"/>
      <c r="S12" s="18"/>
      <c r="T12" s="18"/>
      <c r="U12" s="18"/>
      <c r="V12" s="18"/>
      <c r="W12" s="18"/>
      <c r="X12" s="18"/>
      <c r="Y12" s="18"/>
      <c r="Z12" s="18"/>
    </row>
    <row r="13" spans="1:26" ht="12.75" customHeight="1">
      <c r="A13" s="18"/>
      <c r="B13" s="29" t="s">
        <v>13</v>
      </c>
      <c r="C13" s="30"/>
      <c r="D13" s="27"/>
      <c r="E13" s="31" t="s">
        <v>23</v>
      </c>
      <c r="F13" s="30"/>
      <c r="G13" s="18"/>
      <c r="H13" s="18"/>
      <c r="I13" s="18"/>
      <c r="J13" s="18"/>
      <c r="K13" s="18"/>
      <c r="L13" s="18"/>
      <c r="M13" s="18"/>
      <c r="N13" s="18"/>
      <c r="O13" s="18"/>
      <c r="P13" s="18"/>
      <c r="Q13" s="18"/>
      <c r="R13" s="18"/>
      <c r="S13" s="18"/>
      <c r="T13" s="18"/>
      <c r="U13" s="18"/>
      <c r="V13" s="18"/>
      <c r="W13" s="18"/>
      <c r="X13" s="18"/>
      <c r="Y13" s="18"/>
      <c r="Z13" s="18"/>
    </row>
    <row r="14" spans="1:26" ht="12.75" customHeight="1">
      <c r="A14" s="18"/>
      <c r="B14" s="26" t="s">
        <v>24</v>
      </c>
      <c r="C14" s="27">
        <f>SUM(C10:C13)</f>
        <v>0</v>
      </c>
      <c r="D14" s="27"/>
      <c r="E14" s="28" t="s">
        <v>25</v>
      </c>
      <c r="F14" s="27">
        <f>SUM(F10:F13)</f>
        <v>0</v>
      </c>
      <c r="G14" s="18"/>
      <c r="H14" s="18"/>
      <c r="I14" s="18"/>
      <c r="J14" s="18"/>
      <c r="K14" s="18"/>
      <c r="L14" s="18"/>
      <c r="M14" s="18"/>
      <c r="N14" s="18"/>
      <c r="O14" s="18"/>
      <c r="P14" s="18"/>
      <c r="Q14" s="18"/>
      <c r="R14" s="18"/>
      <c r="S14" s="18"/>
      <c r="T14" s="18"/>
      <c r="U14" s="18"/>
      <c r="V14" s="18"/>
      <c r="W14" s="18"/>
      <c r="X14" s="18"/>
      <c r="Y14" s="18"/>
      <c r="Z14" s="18"/>
    </row>
    <row r="15" spans="1:26" ht="12.75" customHeight="1">
      <c r="A15" s="18"/>
      <c r="B15" s="32" t="s">
        <v>26</v>
      </c>
      <c r="C15" s="33">
        <f>C8+C14</f>
        <v>0</v>
      </c>
      <c r="D15" s="34"/>
      <c r="E15" s="35" t="s">
        <v>27</v>
      </c>
      <c r="F15" s="33">
        <f>F9+F14</f>
        <v>0</v>
      </c>
      <c r="G15" s="18"/>
      <c r="H15" s="18"/>
      <c r="I15" s="18"/>
      <c r="J15" s="18"/>
      <c r="K15" s="18"/>
      <c r="L15" s="18"/>
      <c r="M15" s="18"/>
      <c r="N15" s="18"/>
      <c r="O15" s="18"/>
      <c r="P15" s="18"/>
      <c r="Q15" s="18"/>
      <c r="R15" s="18"/>
      <c r="S15" s="18"/>
      <c r="T15" s="18"/>
      <c r="U15" s="18"/>
      <c r="V15" s="18"/>
      <c r="W15" s="18"/>
      <c r="X15" s="18"/>
      <c r="Y15" s="18"/>
      <c r="Z15" s="18"/>
    </row>
    <row r="16" spans="1:26" ht="12.75" customHeight="1">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ht="12.75" customHeight="1">
      <c r="A17" s="18"/>
      <c r="B17" s="18"/>
      <c r="C17" s="18"/>
      <c r="D17" s="18"/>
      <c r="E17" s="39" t="s">
        <v>28</v>
      </c>
      <c r="F17" s="40">
        <f>F15-C15</f>
        <v>0</v>
      </c>
      <c r="G17" s="18"/>
      <c r="H17" s="18"/>
      <c r="I17" s="18"/>
      <c r="J17" s="18"/>
      <c r="K17" s="18"/>
      <c r="L17" s="18"/>
      <c r="M17" s="18"/>
      <c r="N17" s="18"/>
      <c r="O17" s="18"/>
      <c r="P17" s="18"/>
      <c r="Q17" s="18"/>
      <c r="R17" s="18"/>
      <c r="S17" s="18"/>
      <c r="T17" s="18"/>
      <c r="U17" s="18"/>
      <c r="V17" s="18"/>
      <c r="W17" s="18"/>
      <c r="X17" s="18"/>
      <c r="Y17" s="18"/>
      <c r="Z17" s="18"/>
    </row>
    <row r="18" spans="1:26" ht="12.75" customHeight="1">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row>
    <row r="19" spans="1:26" ht="12.75" customHeight="1">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ht="12.75" customHeight="1">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ht="12.75" customHeight="1">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ht="12.75" customHeight="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ht="12.75" customHeight="1">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ht="12.75" customHeight="1">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ht="12.75" customHeight="1">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ht="12.75" customHeight="1">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2.7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2.75" customHeight="1">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2.7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2.7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2.7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2.7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2.7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2.7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2.7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2.7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2.7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2.7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2.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2.7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2.7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2.7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2.7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2.7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2.7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2.7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2.7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2.7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2.7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2.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2.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2.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2.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2.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2.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2.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2.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2.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2.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2.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2.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2.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2.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2.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2.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2.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2.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2.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2.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2.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2.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2.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2.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2.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2.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2.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2.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2.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2.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2.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2.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2.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2.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2.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2.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2.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2.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2.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2.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2.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2.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2.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2.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2.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2.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2.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2.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2.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2.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2.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2.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2.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2.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2.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2.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2.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2.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2.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2.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2.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2.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2.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2.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2.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2.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2.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2.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2.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2.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2.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2.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2.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2.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2.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2.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2.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2.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2.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2.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2.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2.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2.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2.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2.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2.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2.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2.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2.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2.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2.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2.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2.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2.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2.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2.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2.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2.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2.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2.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2.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2.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2.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2.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2.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2.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2.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2.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2.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2.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2.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2.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2.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2.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2.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2.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2.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2.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2.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2.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2.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2.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2.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2.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2.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2.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2.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2.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2.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2.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2.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2.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2.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2.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2.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2.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2.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2.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2.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2.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2.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2.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2.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2.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2.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2.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2.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2.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2.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2.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2.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2.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2.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2.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2.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2.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2.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2.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2.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2.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2.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2.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2.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2.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2.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2.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2.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2.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2.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2.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2.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2.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2.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2.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2.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2.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2.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2.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2.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2.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2.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2.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2.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2.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2.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2.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2.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2.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2.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2.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2.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2.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2.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2.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2.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2.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2.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2.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2.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2.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2.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2.7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2.7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2.7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2.7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2.7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2.7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2.7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2.7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2.7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2.7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2.7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2.7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2.7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2.7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2.7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2.7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2.7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2.7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2.7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2.7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2.7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2.7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2.7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2.7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2.7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2.7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2.7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2.7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2.7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2.7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2.7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2.7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2.7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2.7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2.7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2.7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2.7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2.7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2.7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2.7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2.7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2.7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2.7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2.7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2.7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2.7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2.7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2.7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2.7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2.7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2.7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2.7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2.7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2.7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2.7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2.7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2.7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2.7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2.7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2.7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2.7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2.7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2.7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2.7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2.7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2.7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2.7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2.7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2.7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2.7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2.7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2.7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2.7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2.7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2.7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2.7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2.7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2.7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2.7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2.7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2.7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2.7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2.7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2.7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2.7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2.7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2.7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2.7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2.7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2.7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2.7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2.7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2.7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2.7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2.7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2.7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2.7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2.7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2.7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2.7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2.7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2.7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2.7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2.7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2.7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2.7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2.7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2.7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2.7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2.7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2.7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2.7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2.7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2.7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2.7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2.7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2.7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2.7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2.7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2.7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2.7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2.7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2.7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2.7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2.7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2.7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2.7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2.7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2.7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2.7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2.7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2.7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2.7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2.7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2.7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2.7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2.7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2.7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2.7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2.7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2.7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2.7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2.7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2.7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2.7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2.7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2.7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2.7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2.7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2.7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2.7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2.7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2.7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2.7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2.7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2.7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2.7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2.7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2.7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2.7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2.7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2.7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2.7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2.7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2.7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2.7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2.7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2.7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2.7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2.7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2.7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2.7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2.7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2.7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2.7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2.7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2.7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2.7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2.7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2.7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2.7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2.7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2.7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2.7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2.7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2.7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2.7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2.7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2.7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2.7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2.7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2.7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2.7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2.7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2.7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2.7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2.7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2.7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2.7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2.7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2.7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2.7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2.7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2.7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2.7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2.7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2.7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2.7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2.7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2.7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2.7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2.7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2.7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2.7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2.7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2.7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2.7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2.7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2.7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2.7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2.7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2.7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2.7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2.7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2.7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2.7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2.7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2.7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2.7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2.7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2.7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2.7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2.7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2.7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2.7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2.7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2.7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2.7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2.7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2.7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2.7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2.7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2.7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2.7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2.7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2.7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2.7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2.7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2.7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2.7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2.7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2.7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2.7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2.7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2.7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2.7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2.7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2.7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2.7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2.7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2.7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2.7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2.7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2.7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2.7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2.7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2.7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2.7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2.7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2.7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2.7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2.7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2.7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2.7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2.7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2.7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2.7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2.7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2.7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2.7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2.7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2.7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2.7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2.7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2.7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2.7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2.7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2.7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2.7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2.7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2.7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2.7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2.7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2.7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2.7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2.7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2.7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2.7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2.7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2.7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2.7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2.7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2.7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2.7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2.7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2.7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2.7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2.7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2.7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2.7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2.7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2.7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2.7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2.7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2.7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2.7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2.7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2.7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2.7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2.7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2.7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2.7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2.7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2.7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2.7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2.7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2.7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2.7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2.7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2.7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2.7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2.7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2.7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2.7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2.7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2.7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2.7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2.7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2.7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2.7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2.7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2.7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2.7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2.7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2.7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2.7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2.7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2.7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2.7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2.7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2.7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2.7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2.7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2.7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2.7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2.7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2.7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2.7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2.7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2.7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2.7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2.7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2.7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2.7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2.7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2.7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2.7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2.7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2.7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2.7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2.7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2.7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2.7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2.7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2.7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2.7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2.7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2.7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2.7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2.7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2.7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2.7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2.7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2.7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2.7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2.7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2.7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2.7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2.7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2.7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2.7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2.7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2.7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2.7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2.7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2.7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2.7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2.7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2.7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2.7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2.7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2.7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2.7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2.7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2.7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2.7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2.7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2.7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2.7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2.7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2.7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2.7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2.7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2.7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2.7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2.7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2.7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2.7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2.7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2.7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2.7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2.7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2.7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2.7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2.7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2.7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2.7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2.7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2.7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2.7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2.7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2.7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2.7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2.7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2.7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2.7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2.7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2.7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2.7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2.7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2.7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2.7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2.7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2.7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2.7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2.7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2.7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2.7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2.7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2.7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2.7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2.7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2.7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2.7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2.7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2.7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2.7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2.7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2.7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2.7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2.7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2.7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2.7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2.7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2.7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2.7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2.7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2.7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2.7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2.7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2.7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2.7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2.7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2.7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2.7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2.7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2.7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2.7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2.7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2.7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2.7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2.7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2.7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2.7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2.7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2.7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2.7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2.7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2.7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2.7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2.7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2.7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2.7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2.7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2.7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2.7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2.7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2.7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2.7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2.7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2.7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2.7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2.7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2.7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2.7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2.7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2.7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2.7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2.7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2.7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2.7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2.7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2.7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2.7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2.7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2.7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2.7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2.7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2.7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2.7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2.7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2.7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2.7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2.7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2.7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2.7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2.7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2.7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2.7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2.7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2.7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2.7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2.7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2.7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2.7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2.7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2.7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2.7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2.7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2.7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2.7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2.7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2.7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2.7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2.7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2.7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2.7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2.7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2.7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2.7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2.7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2.7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2.7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2.7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2.7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2.7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2.7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2.7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2.7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2.7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2.7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2.7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2.7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2.7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2.7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2.7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2.7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2.7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2.7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2.7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2.7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2.7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2.7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2.7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2.7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2.7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2.7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2.7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2.7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2.7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2.7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2.7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2.7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2.7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2.7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2.7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2.7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2.7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2.7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2.7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2.7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2.7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2.7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2.7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2.7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2.7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2.7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2.7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2.7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2.7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2.7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2.7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2.7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2.7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2.7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2.7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2.7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2.7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2.7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2.7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2.7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2.7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2.7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2.7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2.7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2.7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2.7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2.7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2.7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2.7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2.7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2.7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2.7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2.7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2.7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2.7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2.7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2.7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2.7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2.7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2.7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2.7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2.7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2.7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2.7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2.7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2.7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2.7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2.7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2.7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2.7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2.7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2.7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2.7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2.7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2.7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2.7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2.7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2.7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2.7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2.7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2.7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2.7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2.7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2.7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2.7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2.7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2.7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2.7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2.7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2.7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2.7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2.7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2.7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2.7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2.7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2.7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2.7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2.7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2.7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2.7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2.7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2.7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2.7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2.7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2.7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2.7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2.7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2.7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2.7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2.7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2.7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2.7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2.7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2.7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2.7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2.7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2.7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2.7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2.7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2.7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2.7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2.7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2.7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2.7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2.7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2.7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2.7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2.7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2.7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2.7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2.7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2.7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2.7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2.7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2.7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2.7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2.7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2.7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2.7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2.7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2.7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2.7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2.7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2.7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2.7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2.7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2.7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2.7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2.7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2.7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2.7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2.7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2.7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2.7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2.7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2.7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2.7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2.7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2.7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2.7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2.7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2.7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2.7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2.7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2.7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2.7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2.7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2.7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2.7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2.7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2.7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2.7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2.7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2.7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2.7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2.7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2.7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2.7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2.7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pageMargins left="0.7" right="0.7" top="0.75" bottom="0.75" header="0" footer="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4"/>
  <sheetViews>
    <sheetView showGridLines="0" topLeftCell="A16" workbookViewId="0">
      <selection activeCell="F31" sqref="F31"/>
    </sheetView>
  </sheetViews>
  <sheetFormatPr baseColWidth="10" defaultRowHeight="12" x14ac:dyDescent="0"/>
  <cols>
    <col min="2" max="2" width="25.1640625" customWidth="1"/>
  </cols>
  <sheetData>
    <row r="2" spans="2:7" ht="29.5" customHeight="1">
      <c r="B2" s="148" t="s">
        <v>54</v>
      </c>
      <c r="C2" s="148"/>
      <c r="D2" s="148"/>
      <c r="E2" s="148"/>
      <c r="F2" s="148"/>
      <c r="G2" s="148"/>
    </row>
    <row r="3" spans="2:7" ht="14">
      <c r="B3" s="44" t="s">
        <v>30</v>
      </c>
      <c r="C3" s="44">
        <v>2020</v>
      </c>
      <c r="D3" s="44">
        <f t="shared" ref="D3:G3" si="0">C3+1</f>
        <v>2021</v>
      </c>
      <c r="E3" s="44">
        <f t="shared" si="0"/>
        <v>2022</v>
      </c>
      <c r="F3" s="44">
        <f t="shared" si="0"/>
        <v>2023</v>
      </c>
      <c r="G3" s="44">
        <f t="shared" si="0"/>
        <v>2024</v>
      </c>
    </row>
    <row r="4" spans="2:7" ht="14">
      <c r="B4" s="83" t="s">
        <v>56</v>
      </c>
      <c r="C4" s="326"/>
      <c r="D4" s="326"/>
      <c r="E4" s="326"/>
      <c r="F4" s="326"/>
      <c r="G4" s="326"/>
    </row>
    <row r="5" spans="2:7">
      <c r="B5" t="s">
        <v>325</v>
      </c>
      <c r="C5" s="359"/>
      <c r="D5" s="359"/>
      <c r="E5" s="359"/>
      <c r="F5" s="359"/>
      <c r="G5" s="359"/>
    </row>
    <row r="7" spans="2:7">
      <c r="B7" t="s">
        <v>326</v>
      </c>
      <c r="C7" s="359"/>
      <c r="D7" s="359"/>
      <c r="E7" s="359"/>
      <c r="F7" s="359"/>
      <c r="G7" s="359"/>
    </row>
    <row r="8" spans="2:7">
      <c r="B8" t="s">
        <v>327</v>
      </c>
      <c r="C8" s="359"/>
      <c r="D8" s="359"/>
      <c r="E8" s="359"/>
      <c r="F8" s="359"/>
      <c r="G8" s="359"/>
    </row>
    <row r="10" spans="2:7">
      <c r="B10" t="s">
        <v>328</v>
      </c>
      <c r="C10" s="359"/>
      <c r="D10" s="359"/>
      <c r="E10" s="359"/>
      <c r="F10" s="359"/>
      <c r="G10" s="359"/>
    </row>
    <row r="11" spans="2:7">
      <c r="B11" t="s">
        <v>329</v>
      </c>
      <c r="C11" s="359"/>
      <c r="D11" s="359"/>
      <c r="E11" s="359"/>
      <c r="F11" s="359"/>
      <c r="G11" s="359"/>
    </row>
    <row r="13" spans="2:7">
      <c r="B13" t="s">
        <v>330</v>
      </c>
      <c r="C13" s="359"/>
      <c r="D13" s="359"/>
      <c r="E13" s="359"/>
      <c r="F13" s="359"/>
      <c r="G13" s="359"/>
    </row>
    <row r="14" spans="2:7">
      <c r="B14" t="s">
        <v>334</v>
      </c>
      <c r="C14" s="359"/>
      <c r="D14" s="359"/>
      <c r="E14" s="359"/>
      <c r="F14" s="359"/>
      <c r="G14" s="359"/>
    </row>
    <row r="15" spans="2:7" s="358" customFormat="1">
      <c r="B15" s="358" t="s">
        <v>331</v>
      </c>
      <c r="C15" s="359"/>
      <c r="D15" s="359"/>
      <c r="E15" s="359"/>
      <c r="F15" s="359"/>
      <c r="G15" s="359"/>
    </row>
    <row r="16" spans="2:7" s="358" customFormat="1"/>
    <row r="17" spans="2:7" s="358" customFormat="1">
      <c r="B17" s="358" t="s">
        <v>332</v>
      </c>
      <c r="C17" s="359"/>
      <c r="D17" s="359"/>
      <c r="E17" s="359"/>
      <c r="F17" s="359"/>
      <c r="G17" s="359"/>
    </row>
    <row r="18" spans="2:7">
      <c r="B18" s="358" t="s">
        <v>333</v>
      </c>
      <c r="C18" s="359"/>
      <c r="D18" s="359"/>
      <c r="E18" s="359"/>
      <c r="F18" s="359"/>
      <c r="G18" s="359"/>
    </row>
    <row r="20" spans="2:7">
      <c r="B20" t="s">
        <v>335</v>
      </c>
    </row>
    <row r="21" spans="2:7" s="358" customFormat="1">
      <c r="B21" s="360" t="s">
        <v>312</v>
      </c>
    </row>
    <row r="22" spans="2:7" s="358" customFormat="1">
      <c r="B22" s="360" t="s">
        <v>311</v>
      </c>
    </row>
    <row r="23" spans="2:7" s="358" customFormat="1"/>
    <row r="24" spans="2:7" s="358" customFormat="1">
      <c r="B24" s="358" t="s">
        <v>336</v>
      </c>
    </row>
    <row r="25" spans="2:7" s="358" customFormat="1">
      <c r="B25" s="360" t="s">
        <v>337</v>
      </c>
    </row>
    <row r="26" spans="2:7" s="358" customFormat="1">
      <c r="B26" s="360" t="s">
        <v>338</v>
      </c>
    </row>
    <row r="27" spans="2:7" s="358" customFormat="1"/>
    <row r="28" spans="2:7" s="358" customFormat="1">
      <c r="B28" s="358" t="s">
        <v>339</v>
      </c>
    </row>
    <row r="29" spans="2:7" s="358" customFormat="1">
      <c r="B29" s="360" t="s">
        <v>340</v>
      </c>
    </row>
    <row r="30" spans="2:7" s="358" customFormat="1">
      <c r="B30" s="360" t="s">
        <v>341</v>
      </c>
    </row>
    <row r="31" spans="2:7" s="358" customFormat="1"/>
    <row r="32" spans="2:7" s="358" customFormat="1"/>
    <row r="33" spans="2:7" s="358" customFormat="1"/>
    <row r="35" spans="2:7" ht="14">
      <c r="B35" s="126" t="s">
        <v>33</v>
      </c>
      <c r="C35" s="67"/>
      <c r="D35" s="67"/>
      <c r="E35" s="67"/>
      <c r="F35" s="67"/>
      <c r="G35" s="67"/>
    </row>
    <row r="36" spans="2:7" ht="14">
      <c r="B36" s="101" t="s">
        <v>59</v>
      </c>
      <c r="C36" s="102"/>
      <c r="D36" s="103" t="e">
        <f t="shared" ref="D36:G36" si="1">D35/C35-1</f>
        <v>#DIV/0!</v>
      </c>
      <c r="E36" s="103" t="e">
        <f t="shared" si="1"/>
        <v>#DIV/0!</v>
      </c>
      <c r="F36" s="103" t="e">
        <f t="shared" si="1"/>
        <v>#DIV/0!</v>
      </c>
      <c r="G36" s="103" t="e">
        <f t="shared" si="1"/>
        <v>#DIV/0!</v>
      </c>
    </row>
    <row r="40" spans="2:7" s="358" customFormat="1" ht="29.5" customHeight="1">
      <c r="B40" s="148" t="s">
        <v>342</v>
      </c>
      <c r="C40" s="148"/>
      <c r="D40" s="148"/>
      <c r="E40" s="148"/>
      <c r="F40" s="148"/>
      <c r="G40" s="148"/>
    </row>
    <row r="41" spans="2:7" s="358" customFormat="1" ht="14">
      <c r="B41" s="44" t="s">
        <v>30</v>
      </c>
      <c r="C41" s="44">
        <v>2020</v>
      </c>
      <c r="D41" s="44">
        <f t="shared" ref="D41" si="2">C41+1</f>
        <v>2021</v>
      </c>
      <c r="E41" s="44">
        <f t="shared" ref="E41" si="3">D41+1</f>
        <v>2022</v>
      </c>
      <c r="F41" s="44">
        <f t="shared" ref="F41" si="4">E41+1</f>
        <v>2023</v>
      </c>
      <c r="G41" s="44">
        <f t="shared" ref="G41" si="5">F41+1</f>
        <v>2024</v>
      </c>
    </row>
    <row r="42" spans="2:7" s="358" customFormat="1" ht="14">
      <c r="B42" s="374" t="s">
        <v>345</v>
      </c>
      <c r="C42" s="326"/>
      <c r="D42" s="326"/>
      <c r="E42" s="326"/>
      <c r="F42" s="326"/>
      <c r="G42" s="326"/>
    </row>
    <row r="43" spans="2:7">
      <c r="B43" s="375" t="s">
        <v>346</v>
      </c>
    </row>
    <row r="44" spans="2:7">
      <c r="B44" s="375" t="s">
        <v>347</v>
      </c>
    </row>
    <row r="45" spans="2:7">
      <c r="B45" s="375" t="s">
        <v>348</v>
      </c>
    </row>
    <row r="46" spans="2:7">
      <c r="B46" s="375" t="s">
        <v>349</v>
      </c>
    </row>
    <row r="47" spans="2:7">
      <c r="B47" s="375" t="s">
        <v>350</v>
      </c>
    </row>
    <row r="48" spans="2:7">
      <c r="B48" s="375" t="s">
        <v>351</v>
      </c>
    </row>
    <row r="49" spans="2:7">
      <c r="B49" s="375" t="s">
        <v>352</v>
      </c>
    </row>
    <row r="54" spans="2:7" ht="14">
      <c r="B54" s="126" t="s">
        <v>34</v>
      </c>
      <c r="C54" s="67"/>
      <c r="D54" s="67"/>
      <c r="E54" s="67"/>
      <c r="F54" s="67"/>
      <c r="G54" s="67"/>
    </row>
  </sheetData>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E7E6E6"/>
    <outlinePr summaryBelow="0" summaryRight="0"/>
  </sheetPr>
  <dimension ref="A1:Z812"/>
  <sheetViews>
    <sheetView showGridLines="0" workbookViewId="0">
      <selection activeCell="C56" sqref="C56"/>
    </sheetView>
  </sheetViews>
  <sheetFormatPr baseColWidth="10" defaultColWidth="14.5" defaultRowHeight="15" customHeight="1" outlineLevelRow="1" x14ac:dyDescent="0"/>
  <cols>
    <col min="1" max="1" width="1.6640625" customWidth="1"/>
    <col min="2" max="2" width="45.5" customWidth="1"/>
    <col min="3" max="7" width="11.5" customWidth="1"/>
    <col min="8" max="8" width="7.1640625" customWidth="1"/>
    <col min="9" max="9" width="18.5" customWidth="1"/>
    <col min="10" max="10" width="7" customWidth="1"/>
    <col min="11" max="11" width="8.5" customWidth="1"/>
    <col min="12" max="12" width="10.5" customWidth="1"/>
    <col min="13" max="13" width="5.1640625" customWidth="1"/>
    <col min="14" max="14" width="11.5" customWidth="1"/>
    <col min="15" max="15" width="7" customWidth="1"/>
    <col min="16" max="16" width="7.6640625" customWidth="1"/>
    <col min="17" max="17" width="10.5" customWidth="1"/>
    <col min="18" max="26" width="11.5" customWidth="1"/>
  </cols>
  <sheetData>
    <row r="1" spans="1:26" ht="13.5" customHeight="1" collapsed="1">
      <c r="A1" s="18"/>
      <c r="B1" s="18"/>
      <c r="C1" s="18"/>
      <c r="D1" s="18"/>
      <c r="E1" s="18"/>
      <c r="F1" s="18"/>
      <c r="G1" s="18"/>
      <c r="H1" s="18"/>
      <c r="I1" s="18"/>
      <c r="J1" s="18"/>
      <c r="K1" s="18"/>
      <c r="L1" s="18"/>
      <c r="M1" s="18"/>
      <c r="N1" s="18"/>
      <c r="O1" s="18"/>
      <c r="P1" s="18"/>
      <c r="Q1" s="18"/>
      <c r="R1" s="18"/>
      <c r="S1" s="18"/>
      <c r="T1" s="18"/>
      <c r="U1" s="18"/>
      <c r="V1" s="18"/>
      <c r="W1" s="18"/>
      <c r="X1" s="18"/>
      <c r="Y1" s="18"/>
      <c r="Z1" s="18"/>
    </row>
    <row r="2" spans="1:26" ht="26.25" hidden="1" customHeight="1" outlineLevel="1">
      <c r="A2" s="36"/>
      <c r="B2" s="37" t="s">
        <v>54</v>
      </c>
      <c r="C2" s="37"/>
      <c r="D2" s="37"/>
      <c r="E2" s="37"/>
      <c r="F2" s="37"/>
      <c r="G2" s="37"/>
      <c r="H2" s="36"/>
      <c r="I2" s="18"/>
      <c r="J2" s="18"/>
      <c r="K2" s="18"/>
      <c r="L2" s="18"/>
      <c r="M2" s="18"/>
      <c r="N2" s="18"/>
      <c r="O2" s="36"/>
      <c r="P2" s="36"/>
      <c r="Q2" s="36"/>
      <c r="R2" s="36"/>
      <c r="S2" s="36"/>
      <c r="T2" s="36"/>
      <c r="U2" s="36"/>
      <c r="V2" s="36"/>
      <c r="W2" s="36"/>
      <c r="X2" s="36"/>
      <c r="Y2" s="36"/>
      <c r="Z2" s="36"/>
    </row>
    <row r="3" spans="1:26" ht="13.5" hidden="1" customHeight="1" outlineLevel="1">
      <c r="A3" s="89"/>
      <c r="B3" s="44" t="s">
        <v>30</v>
      </c>
      <c r="C3" s="44">
        <v>2018</v>
      </c>
      <c r="D3" s="44">
        <f t="shared" ref="D3:G3" si="0">C3+1</f>
        <v>2019</v>
      </c>
      <c r="E3" s="44">
        <f t="shared" si="0"/>
        <v>2020</v>
      </c>
      <c r="F3" s="44">
        <f t="shared" si="0"/>
        <v>2021</v>
      </c>
      <c r="G3" s="44">
        <f t="shared" si="0"/>
        <v>2022</v>
      </c>
      <c r="H3" s="89"/>
      <c r="I3" s="18"/>
      <c r="J3" s="18"/>
      <c r="K3" s="18"/>
      <c r="L3" s="18"/>
      <c r="M3" s="18"/>
      <c r="N3" s="18"/>
      <c r="O3" s="89"/>
      <c r="P3" s="89"/>
      <c r="Q3" s="89"/>
      <c r="R3" s="89"/>
      <c r="S3" s="89"/>
      <c r="T3" s="89"/>
      <c r="U3" s="89"/>
      <c r="V3" s="89"/>
      <c r="W3" s="89"/>
      <c r="X3" s="89"/>
      <c r="Y3" s="89"/>
      <c r="Z3" s="89"/>
    </row>
    <row r="4" spans="1:26" ht="13.5" hidden="1" customHeight="1" outlineLevel="1">
      <c r="A4" s="18"/>
      <c r="B4" s="126" t="s">
        <v>33</v>
      </c>
      <c r="C4" s="67">
        <f>'CA+MARGE'!C35</f>
        <v>0</v>
      </c>
      <c r="D4" s="67">
        <f>'CA+MARGE'!D35</f>
        <v>0</v>
      </c>
      <c r="E4" s="67">
        <f>'CA+MARGE'!E35</f>
        <v>0</v>
      </c>
      <c r="F4" s="67">
        <f>'CA+MARGE'!F35</f>
        <v>0</v>
      </c>
      <c r="G4" s="67">
        <f>'CA+MARGE'!G35</f>
        <v>0</v>
      </c>
      <c r="H4" s="18"/>
      <c r="I4" s="18"/>
      <c r="J4" s="18"/>
      <c r="K4" s="18"/>
      <c r="L4" s="18"/>
      <c r="M4" s="18"/>
      <c r="N4" s="18"/>
      <c r="O4" s="66"/>
      <c r="P4" s="61"/>
      <c r="Q4" s="61"/>
      <c r="R4" s="61"/>
      <c r="S4" s="66"/>
      <c r="T4" s="60"/>
      <c r="U4" s="18"/>
      <c r="V4" s="18"/>
      <c r="W4" s="18"/>
      <c r="X4" s="18"/>
      <c r="Y4" s="18"/>
      <c r="Z4" s="18"/>
    </row>
    <row r="5" spans="1:26" ht="13.5" hidden="1" customHeight="1" outlineLevel="1">
      <c r="A5" s="18"/>
      <c r="B5" s="101" t="s">
        <v>59</v>
      </c>
      <c r="C5" s="102"/>
      <c r="D5" s="103" t="e">
        <f t="shared" ref="D5:G5" si="1">D4/C4-1</f>
        <v>#DIV/0!</v>
      </c>
      <c r="E5" s="103" t="e">
        <f t="shared" si="1"/>
        <v>#DIV/0!</v>
      </c>
      <c r="F5" s="103" t="e">
        <f t="shared" si="1"/>
        <v>#DIV/0!</v>
      </c>
      <c r="G5" s="103" t="e">
        <f t="shared" si="1"/>
        <v>#DIV/0!</v>
      </c>
      <c r="H5" s="18"/>
      <c r="I5" s="18"/>
      <c r="J5" s="18"/>
      <c r="K5" s="18"/>
      <c r="L5" s="18"/>
      <c r="M5" s="18"/>
      <c r="N5" s="18"/>
      <c r="O5" s="61"/>
      <c r="P5" s="61"/>
      <c r="Q5" s="61"/>
      <c r="R5" s="61"/>
      <c r="S5" s="61"/>
      <c r="T5" s="61"/>
      <c r="U5" s="18"/>
      <c r="V5" s="18"/>
      <c r="W5" s="18"/>
      <c r="X5" s="18"/>
      <c r="Y5" s="18"/>
      <c r="Z5" s="18"/>
    </row>
    <row r="6" spans="1:26" ht="13.5" customHeight="1">
      <c r="A6" s="18"/>
      <c r="B6" s="18"/>
      <c r="C6" s="70"/>
      <c r="D6" s="70"/>
      <c r="E6" s="70"/>
      <c r="F6" s="70"/>
      <c r="G6" s="70"/>
      <c r="H6" s="18"/>
      <c r="I6" s="18"/>
      <c r="J6" s="18"/>
      <c r="K6" s="18"/>
      <c r="L6" s="18"/>
      <c r="M6" s="18"/>
      <c r="N6" s="18"/>
      <c r="O6" s="18"/>
      <c r="P6" s="18"/>
      <c r="Q6" s="18"/>
      <c r="R6" s="18"/>
      <c r="S6" s="18"/>
      <c r="T6" s="18"/>
      <c r="U6" s="18"/>
      <c r="V6" s="18"/>
      <c r="W6" s="18"/>
      <c r="X6" s="18"/>
      <c r="Y6" s="18"/>
      <c r="Z6" s="18"/>
    </row>
    <row r="7" spans="1:26" ht="13.5" customHeight="1">
      <c r="A7" s="18"/>
      <c r="B7" s="18"/>
      <c r="C7" s="70"/>
      <c r="D7" s="70"/>
      <c r="E7" s="70"/>
      <c r="F7" s="70"/>
      <c r="G7" s="70"/>
      <c r="H7" s="18"/>
      <c r="I7" s="18"/>
      <c r="J7" s="18"/>
      <c r="K7" s="18"/>
      <c r="L7" s="18"/>
      <c r="M7" s="18"/>
      <c r="N7" s="18"/>
      <c r="O7" s="18"/>
      <c r="P7" s="18"/>
      <c r="Q7" s="18"/>
      <c r="R7" s="18"/>
      <c r="S7" s="18"/>
      <c r="T7" s="18"/>
      <c r="U7" s="18"/>
      <c r="V7" s="18"/>
      <c r="W7" s="18"/>
      <c r="X7" s="18"/>
      <c r="Y7" s="18"/>
      <c r="Z7" s="18"/>
    </row>
    <row r="8" spans="1:26" ht="26.25" customHeight="1">
      <c r="A8" s="36"/>
      <c r="B8" s="37" t="s">
        <v>79</v>
      </c>
      <c r="C8" s="37"/>
      <c r="D8" s="37"/>
      <c r="E8" s="37"/>
      <c r="F8" s="37"/>
      <c r="G8" s="37"/>
      <c r="H8" s="36"/>
      <c r="I8" s="131"/>
      <c r="J8" s="131"/>
      <c r="K8" s="131"/>
      <c r="L8" s="131"/>
      <c r="M8" s="18"/>
      <c r="N8" s="18"/>
      <c r="O8" s="36"/>
      <c r="P8" s="36"/>
      <c r="Q8" s="36"/>
      <c r="R8" s="36"/>
      <c r="S8" s="36"/>
      <c r="T8" s="36"/>
      <c r="U8" s="36"/>
      <c r="V8" s="36"/>
      <c r="W8" s="36"/>
      <c r="X8" s="36"/>
      <c r="Y8" s="36"/>
      <c r="Z8" s="36"/>
    </row>
    <row r="9" spans="1:26" ht="13.5" customHeight="1">
      <c r="A9" s="89"/>
      <c r="B9" s="44" t="s">
        <v>30</v>
      </c>
      <c r="C9" s="44">
        <v>2020</v>
      </c>
      <c r="D9" s="44">
        <v>2021</v>
      </c>
      <c r="E9" s="44">
        <v>2022</v>
      </c>
      <c r="F9" s="44">
        <v>2023</v>
      </c>
      <c r="G9" s="44">
        <v>2024</v>
      </c>
      <c r="H9" s="89"/>
      <c r="I9" s="358"/>
      <c r="J9" s="131"/>
      <c r="K9" s="131"/>
      <c r="L9" s="131"/>
      <c r="M9" s="89"/>
      <c r="N9" s="89"/>
      <c r="O9" s="89"/>
      <c r="P9" s="89"/>
      <c r="Q9" s="89"/>
      <c r="R9" s="89"/>
      <c r="S9" s="89"/>
      <c r="T9" s="89"/>
      <c r="U9" s="89"/>
      <c r="V9" s="89"/>
      <c r="W9" s="89"/>
      <c r="X9" s="89"/>
      <c r="Y9" s="89"/>
      <c r="Z9" s="89"/>
    </row>
    <row r="10" spans="1:26" ht="13.5" customHeight="1">
      <c r="A10" s="18"/>
      <c r="B10" s="18" t="s">
        <v>83</v>
      </c>
      <c r="C10" s="80">
        <v>2</v>
      </c>
      <c r="D10" s="70" t="s">
        <v>84</v>
      </c>
      <c r="E10" s="70"/>
      <c r="F10" s="70"/>
      <c r="G10" s="70"/>
      <c r="H10" s="18"/>
      <c r="I10" s="358"/>
      <c r="J10" s="131"/>
      <c r="K10" s="131"/>
      <c r="L10" s="131"/>
      <c r="M10" s="18"/>
      <c r="N10" s="18"/>
      <c r="O10" s="18"/>
      <c r="P10" s="18"/>
      <c r="Q10" s="18"/>
      <c r="R10" s="18"/>
      <c r="S10" s="18"/>
      <c r="T10" s="18"/>
      <c r="U10" s="18"/>
      <c r="V10" s="18"/>
      <c r="W10" s="18"/>
      <c r="X10" s="18"/>
      <c r="Y10" s="18"/>
      <c r="Z10" s="18"/>
    </row>
    <row r="11" spans="1:26" ht="13.5" customHeight="1">
      <c r="A11" s="18"/>
      <c r="B11" s="83" t="s">
        <v>85</v>
      </c>
      <c r="C11" s="54">
        <f t="shared" ref="C11:G11" si="2">C4/52*$C$10</f>
        <v>0</v>
      </c>
      <c r="D11" s="54">
        <f t="shared" si="2"/>
        <v>0</v>
      </c>
      <c r="E11" s="54">
        <f t="shared" si="2"/>
        <v>0</v>
      </c>
      <c r="F11" s="54">
        <f t="shared" si="2"/>
        <v>0</v>
      </c>
      <c r="G11" s="54">
        <f t="shared" si="2"/>
        <v>0</v>
      </c>
      <c r="H11" s="18"/>
      <c r="I11" s="358"/>
      <c r="J11" s="18"/>
      <c r="K11" s="18"/>
      <c r="L11" s="18"/>
      <c r="M11" s="18"/>
      <c r="N11" s="18"/>
      <c r="O11" s="18"/>
      <c r="P11" s="18"/>
      <c r="Q11" s="18"/>
      <c r="R11" s="18"/>
      <c r="S11" s="18"/>
      <c r="T11" s="18"/>
      <c r="U11" s="18"/>
      <c r="V11" s="18"/>
      <c r="W11" s="18"/>
      <c r="X11" s="18"/>
      <c r="Y11" s="18"/>
      <c r="Z11" s="18"/>
    </row>
    <row r="12" spans="1:26" ht="13.5" customHeight="1">
      <c r="A12" s="18"/>
      <c r="B12" s="83" t="s">
        <v>87</v>
      </c>
      <c r="C12" s="54">
        <f>C11</f>
        <v>0</v>
      </c>
      <c r="D12" s="54">
        <f>D11-C12</f>
        <v>0</v>
      </c>
      <c r="E12" s="54">
        <f t="shared" ref="E12:G12" si="3">E11-D11</f>
        <v>0</v>
      </c>
      <c r="F12" s="54">
        <f t="shared" si="3"/>
        <v>0</v>
      </c>
      <c r="G12" s="54">
        <f t="shared" si="3"/>
        <v>0</v>
      </c>
      <c r="H12" s="18"/>
      <c r="I12" s="358"/>
      <c r="J12" s="18"/>
      <c r="K12" s="18"/>
      <c r="L12" s="18"/>
      <c r="M12" s="18"/>
      <c r="N12" s="18"/>
      <c r="O12" s="18"/>
      <c r="P12" s="18"/>
      <c r="Q12" s="18"/>
      <c r="R12" s="18"/>
      <c r="S12" s="18"/>
      <c r="T12" s="18"/>
      <c r="U12" s="18"/>
      <c r="V12" s="18"/>
      <c r="W12" s="18"/>
      <c r="X12" s="18"/>
      <c r="Y12" s="18"/>
      <c r="Z12" s="18"/>
    </row>
    <row r="13" spans="1:26" ht="13.5" customHeight="1">
      <c r="A13" s="18"/>
      <c r="B13" s="83"/>
      <c r="C13" s="54"/>
      <c r="D13" s="54"/>
      <c r="E13" s="54"/>
      <c r="F13" s="54"/>
      <c r="G13" s="54"/>
      <c r="H13" s="18"/>
      <c r="I13" s="18"/>
      <c r="J13" s="18"/>
      <c r="K13" s="18"/>
      <c r="L13" s="18"/>
      <c r="M13" s="18"/>
      <c r="N13" s="18"/>
      <c r="O13" s="18"/>
      <c r="P13" s="18"/>
      <c r="Q13" s="18"/>
      <c r="R13" s="18"/>
      <c r="S13" s="18"/>
      <c r="T13" s="18"/>
      <c r="U13" s="18"/>
      <c r="V13" s="18"/>
      <c r="W13" s="18"/>
      <c r="X13" s="18"/>
      <c r="Y13" s="18"/>
      <c r="Z13" s="18"/>
    </row>
    <row r="14" spans="1:26" ht="13.5" customHeight="1">
      <c r="A14" s="18"/>
      <c r="B14" s="18"/>
      <c r="C14" s="70"/>
      <c r="D14" s="70"/>
      <c r="E14" s="70"/>
      <c r="F14" s="70"/>
      <c r="G14" s="70"/>
      <c r="H14" s="18"/>
      <c r="I14" s="18"/>
      <c r="J14" s="18"/>
      <c r="K14" s="18"/>
      <c r="L14" s="18"/>
      <c r="M14" s="18"/>
      <c r="N14" s="18"/>
      <c r="O14" s="18"/>
      <c r="P14" s="18"/>
      <c r="Q14" s="18"/>
      <c r="R14" s="18"/>
      <c r="S14" s="18"/>
      <c r="T14" s="18"/>
      <c r="U14" s="18"/>
      <c r="V14" s="18"/>
      <c r="W14" s="18"/>
      <c r="X14" s="18"/>
      <c r="Y14" s="18"/>
      <c r="Z14" s="18"/>
    </row>
    <row r="15" spans="1:26" ht="26.25" customHeight="1">
      <c r="A15" s="36"/>
      <c r="B15" s="37" t="s">
        <v>89</v>
      </c>
      <c r="C15" s="37"/>
      <c r="D15" s="37"/>
      <c r="E15" s="37"/>
      <c r="F15" s="37"/>
      <c r="G15" s="37"/>
      <c r="H15" s="36"/>
      <c r="I15" s="37"/>
      <c r="J15" s="37"/>
      <c r="K15" s="18"/>
      <c r="L15" s="18"/>
      <c r="M15" s="36"/>
      <c r="N15" s="36"/>
      <c r="O15" s="36"/>
      <c r="P15" s="36"/>
      <c r="Q15" s="36"/>
      <c r="R15" s="36"/>
      <c r="S15" s="36"/>
      <c r="T15" s="36"/>
      <c r="U15" s="36"/>
      <c r="V15" s="36"/>
      <c r="W15" s="36"/>
      <c r="X15" s="36"/>
      <c r="Y15" s="36"/>
      <c r="Z15" s="36"/>
    </row>
    <row r="16" spans="1:26" ht="13.5" customHeight="1">
      <c r="A16" s="132"/>
      <c r="B16" s="133" t="s">
        <v>90</v>
      </c>
      <c r="C16" s="44" t="s">
        <v>91</v>
      </c>
      <c r="D16" s="44"/>
      <c r="E16" s="44" t="s">
        <v>92</v>
      </c>
      <c r="F16" s="44"/>
      <c r="G16" s="44" t="s">
        <v>93</v>
      </c>
      <c r="H16" s="132"/>
      <c r="I16" s="133" t="s">
        <v>94</v>
      </c>
      <c r="J16" s="133" t="s">
        <v>92</v>
      </c>
      <c r="K16" s="132"/>
      <c r="L16" s="132"/>
      <c r="M16" s="132"/>
      <c r="N16" s="132"/>
      <c r="O16" s="132"/>
      <c r="P16" s="132"/>
      <c r="Q16" s="132"/>
      <c r="R16" s="132"/>
      <c r="S16" s="132"/>
      <c r="T16" s="132"/>
      <c r="U16" s="132"/>
      <c r="V16" s="132"/>
      <c r="W16" s="132"/>
      <c r="X16" s="132"/>
      <c r="Y16" s="132"/>
      <c r="Z16" s="132"/>
    </row>
    <row r="17" spans="1:26" ht="13.5" customHeight="1">
      <c r="A17" s="18"/>
      <c r="B17" s="41">
        <v>2017</v>
      </c>
      <c r="C17" s="134">
        <v>0.28000000000000003</v>
      </c>
      <c r="D17" s="18"/>
      <c r="E17" s="41" t="s">
        <v>96</v>
      </c>
      <c r="F17" s="18"/>
      <c r="G17" s="135">
        <v>0.33329999999999999</v>
      </c>
      <c r="H17" s="18"/>
      <c r="I17" s="136">
        <v>0.15</v>
      </c>
      <c r="J17" s="137">
        <v>38120</v>
      </c>
      <c r="K17" s="18"/>
      <c r="L17" s="18"/>
      <c r="M17" s="18"/>
      <c r="N17" s="18"/>
      <c r="O17" s="18"/>
      <c r="P17" s="18"/>
      <c r="Q17" s="18"/>
      <c r="R17" s="18"/>
      <c r="S17" s="18"/>
      <c r="T17" s="18"/>
      <c r="U17" s="18"/>
      <c r="V17" s="18"/>
      <c r="W17" s="18"/>
      <c r="X17" s="18"/>
      <c r="Y17" s="18"/>
      <c r="Z17" s="18"/>
    </row>
    <row r="18" spans="1:26" ht="13.5" customHeight="1">
      <c r="A18" s="18"/>
      <c r="B18" s="41">
        <v>2018</v>
      </c>
      <c r="C18" s="134">
        <v>0.28000000000000003</v>
      </c>
      <c r="D18" s="18"/>
      <c r="E18" s="41" t="s">
        <v>98</v>
      </c>
      <c r="F18" s="18"/>
      <c r="G18" s="135">
        <v>0.33329999999999999</v>
      </c>
      <c r="H18" s="18"/>
      <c r="I18" s="136">
        <v>0.15</v>
      </c>
      <c r="J18" s="137">
        <v>38120</v>
      </c>
      <c r="K18" s="18"/>
      <c r="L18" s="18"/>
      <c r="M18" s="18"/>
      <c r="N18" s="18"/>
      <c r="O18" s="18"/>
      <c r="P18" s="18"/>
      <c r="Q18" s="18"/>
      <c r="R18" s="18"/>
      <c r="S18" s="18"/>
      <c r="T18" s="18"/>
      <c r="U18" s="18"/>
      <c r="V18" s="18"/>
      <c r="W18" s="18"/>
      <c r="X18" s="18"/>
      <c r="Y18" s="18"/>
      <c r="Z18" s="18"/>
    </row>
    <row r="19" spans="1:26" ht="13.5" customHeight="1">
      <c r="A19" s="18"/>
      <c r="B19" s="41">
        <v>2019</v>
      </c>
      <c r="C19" s="134">
        <v>0.28000000000000003</v>
      </c>
      <c r="D19" s="18"/>
      <c r="E19" s="41" t="s">
        <v>99</v>
      </c>
      <c r="F19" s="18"/>
      <c r="G19" s="139">
        <v>0.31</v>
      </c>
      <c r="H19" s="18"/>
      <c r="I19" s="136">
        <v>0.15</v>
      </c>
      <c r="J19" s="137">
        <v>38120</v>
      </c>
      <c r="K19" s="18"/>
      <c r="L19" s="18"/>
      <c r="M19" s="18"/>
      <c r="N19" s="18"/>
      <c r="O19" s="18"/>
      <c r="P19" s="18"/>
      <c r="Q19" s="18"/>
      <c r="R19" s="18"/>
      <c r="S19" s="18"/>
      <c r="T19" s="18"/>
      <c r="U19" s="18"/>
      <c r="V19" s="18"/>
      <c r="W19" s="18"/>
      <c r="X19" s="18"/>
      <c r="Y19" s="18"/>
      <c r="Z19" s="18"/>
    </row>
    <row r="20" spans="1:26" ht="13.5" customHeight="1">
      <c r="A20" s="18"/>
      <c r="B20" s="41">
        <v>2020</v>
      </c>
      <c r="C20" s="134">
        <v>0.28000000000000003</v>
      </c>
      <c r="D20" s="54"/>
      <c r="E20" s="54"/>
      <c r="F20" s="18"/>
      <c r="G20" s="41"/>
      <c r="H20" s="18"/>
      <c r="I20" s="136">
        <v>0.15</v>
      </c>
      <c r="J20" s="137">
        <v>38120</v>
      </c>
      <c r="K20" s="18"/>
      <c r="L20" s="18"/>
      <c r="M20" s="18"/>
      <c r="N20" s="18"/>
      <c r="O20" s="18"/>
      <c r="P20" s="18"/>
      <c r="Q20" s="18"/>
      <c r="R20" s="18"/>
      <c r="S20" s="18"/>
      <c r="T20" s="18"/>
      <c r="U20" s="18"/>
      <c r="V20" s="18"/>
      <c r="W20" s="18"/>
      <c r="X20" s="18"/>
      <c r="Y20" s="18"/>
      <c r="Z20" s="18"/>
    </row>
    <row r="21" spans="1:26" ht="13.5" customHeight="1">
      <c r="A21" s="18"/>
      <c r="B21" s="41">
        <v>2021</v>
      </c>
      <c r="C21" s="134">
        <v>0.26500000000000001</v>
      </c>
      <c r="D21" s="54"/>
      <c r="E21" s="54"/>
      <c r="F21" s="18"/>
      <c r="G21" s="41"/>
      <c r="H21" s="18"/>
      <c r="I21" s="136">
        <v>0.15</v>
      </c>
      <c r="J21" s="137">
        <v>38120</v>
      </c>
      <c r="K21" s="18"/>
      <c r="L21" s="18"/>
      <c r="M21" s="18"/>
      <c r="N21" s="18"/>
      <c r="O21" s="18"/>
      <c r="P21" s="18"/>
      <c r="Q21" s="18"/>
      <c r="R21" s="18"/>
      <c r="S21" s="18"/>
      <c r="T21" s="18"/>
      <c r="U21" s="18"/>
      <c r="V21" s="18"/>
      <c r="W21" s="18"/>
      <c r="X21" s="18"/>
      <c r="Y21" s="18"/>
      <c r="Z21" s="18"/>
    </row>
    <row r="22" spans="1:26" ht="13.5" customHeight="1">
      <c r="A22" s="18"/>
      <c r="B22" s="142">
        <v>2022</v>
      </c>
      <c r="C22" s="143">
        <v>0.25</v>
      </c>
      <c r="D22" s="64"/>
      <c r="E22" s="64"/>
      <c r="F22" s="85"/>
      <c r="G22" s="142"/>
      <c r="H22" s="18"/>
      <c r="I22" s="144">
        <v>0.15</v>
      </c>
      <c r="J22" s="145">
        <v>38120</v>
      </c>
      <c r="K22" s="18"/>
      <c r="L22" s="18"/>
      <c r="M22" s="18"/>
      <c r="N22" s="18"/>
      <c r="O22" s="18"/>
      <c r="P22" s="18"/>
      <c r="Q22" s="18"/>
      <c r="R22" s="18"/>
      <c r="S22" s="18"/>
      <c r="T22" s="18"/>
      <c r="U22" s="18"/>
      <c r="V22" s="18"/>
      <c r="W22" s="18"/>
      <c r="X22" s="18"/>
      <c r="Y22" s="18"/>
      <c r="Z22" s="18"/>
    </row>
    <row r="23" spans="1:26" ht="13.5" customHeight="1">
      <c r="A23" s="18"/>
      <c r="B23" s="18"/>
      <c r="C23" s="54"/>
      <c r="D23" s="54"/>
      <c r="E23" s="54"/>
      <c r="F23" s="54"/>
      <c r="G23" s="54"/>
      <c r="H23" s="18"/>
      <c r="I23" s="18"/>
      <c r="J23" s="18"/>
      <c r="K23" s="18"/>
      <c r="L23" s="18"/>
      <c r="M23" s="18"/>
      <c r="N23" s="18"/>
      <c r="O23" s="18"/>
      <c r="P23" s="18"/>
      <c r="Q23" s="18"/>
      <c r="R23" s="18"/>
      <c r="S23" s="18"/>
      <c r="T23" s="18"/>
      <c r="U23" s="18"/>
      <c r="V23" s="18"/>
      <c r="W23" s="18"/>
      <c r="X23" s="18"/>
      <c r="Y23" s="18"/>
      <c r="Z23" s="18"/>
    </row>
    <row r="24" spans="1:26" ht="26.25" customHeight="1">
      <c r="A24" s="36"/>
      <c r="B24" s="37" t="s">
        <v>102</v>
      </c>
      <c r="C24" s="37"/>
      <c r="D24" s="37"/>
      <c r="E24" s="37"/>
      <c r="F24" s="37"/>
      <c r="G24" s="37"/>
      <c r="H24" s="36"/>
      <c r="I24" s="37"/>
      <c r="J24" s="36"/>
      <c r="K24" s="36"/>
      <c r="L24" s="36"/>
      <c r="M24" s="36"/>
      <c r="N24" s="36"/>
      <c r="O24" s="36"/>
      <c r="P24" s="36"/>
      <c r="Q24" s="36"/>
      <c r="R24" s="36"/>
      <c r="S24" s="36"/>
      <c r="T24" s="36"/>
      <c r="U24" s="36"/>
      <c r="V24" s="36"/>
      <c r="W24" s="36"/>
      <c r="X24" s="36"/>
      <c r="Y24" s="36"/>
      <c r="Z24" s="36"/>
    </row>
    <row r="25" spans="1:26" ht="13.5" customHeight="1">
      <c r="A25" s="132"/>
      <c r="B25" s="44" t="s">
        <v>30</v>
      </c>
      <c r="C25" s="44">
        <v>2020</v>
      </c>
      <c r="D25" s="44">
        <v>2021</v>
      </c>
      <c r="E25" s="44">
        <v>2022</v>
      </c>
      <c r="F25" s="44">
        <v>2023</v>
      </c>
      <c r="G25" s="44">
        <v>2024</v>
      </c>
      <c r="H25" s="132"/>
      <c r="I25" s="146" t="s">
        <v>103</v>
      </c>
      <c r="J25" s="132"/>
      <c r="K25" s="132"/>
      <c r="L25" s="132"/>
      <c r="M25" s="132"/>
      <c r="N25" s="132"/>
      <c r="O25" s="132"/>
      <c r="P25" s="132"/>
      <c r="Q25" s="132"/>
      <c r="R25" s="132"/>
      <c r="S25" s="132"/>
      <c r="T25" s="132"/>
      <c r="U25" s="132"/>
      <c r="V25" s="132"/>
      <c r="W25" s="132"/>
      <c r="X25" s="132"/>
      <c r="Y25" s="132"/>
      <c r="Z25" s="132"/>
    </row>
    <row r="26" spans="1:26" ht="13.5" customHeight="1">
      <c r="A26" s="18"/>
      <c r="B26" s="18" t="s">
        <v>104</v>
      </c>
      <c r="C26" s="81"/>
      <c r="D26" s="81"/>
      <c r="E26" s="81"/>
      <c r="F26" s="81"/>
      <c r="G26" s="81"/>
      <c r="H26" s="18"/>
      <c r="I26" s="53">
        <v>5</v>
      </c>
      <c r="J26" s="18"/>
      <c r="K26" s="18"/>
      <c r="L26" s="18"/>
      <c r="M26" s="18"/>
      <c r="N26" s="18"/>
      <c r="O26" s="18"/>
      <c r="P26" s="18"/>
      <c r="Q26" s="18"/>
      <c r="R26" s="18"/>
      <c r="S26" s="18"/>
      <c r="T26" s="18"/>
      <c r="U26" s="18"/>
      <c r="V26" s="18"/>
      <c r="W26" s="18"/>
      <c r="X26" s="18"/>
      <c r="Y26" s="18"/>
      <c r="Z26" s="18"/>
    </row>
    <row r="27" spans="1:26" ht="13.5" customHeight="1">
      <c r="A27" s="18"/>
      <c r="B27" s="18" t="s">
        <v>105</v>
      </c>
      <c r="C27" s="80"/>
      <c r="D27" s="80"/>
      <c r="E27" s="80"/>
      <c r="F27" s="80"/>
      <c r="G27" s="80"/>
      <c r="H27" s="18"/>
      <c r="I27" s="53">
        <v>3</v>
      </c>
      <c r="J27" s="18"/>
      <c r="K27" s="18"/>
      <c r="L27" s="147">
        <v>1000</v>
      </c>
      <c r="M27" s="111" t="s">
        <v>106</v>
      </c>
      <c r="N27" s="18"/>
      <c r="O27" s="18"/>
      <c r="P27" s="18"/>
      <c r="Q27" s="18"/>
      <c r="R27" s="18"/>
      <c r="S27" s="18"/>
      <c r="T27" s="18"/>
      <c r="U27" s="18"/>
      <c r="V27" s="18"/>
      <c r="W27" s="18"/>
      <c r="X27" s="18"/>
      <c r="Y27" s="18"/>
      <c r="Z27" s="18"/>
    </row>
    <row r="28" spans="1:26" ht="13.5" customHeight="1">
      <c r="A28" s="18"/>
      <c r="B28" s="18" t="s">
        <v>107</v>
      </c>
      <c r="C28" s="80"/>
      <c r="D28" s="80"/>
      <c r="E28" s="80"/>
      <c r="F28" s="80"/>
      <c r="G28" s="80"/>
      <c r="H28" s="18"/>
      <c r="I28" s="53">
        <v>5</v>
      </c>
      <c r="J28" s="54"/>
      <c r="K28" s="18"/>
      <c r="L28" s="147">
        <v>1000</v>
      </c>
      <c r="M28" s="111" t="s">
        <v>106</v>
      </c>
      <c r="N28" s="18"/>
      <c r="O28" s="18"/>
      <c r="P28" s="18"/>
      <c r="Q28" s="18"/>
      <c r="R28" s="18"/>
      <c r="S28" s="18"/>
      <c r="T28" s="18"/>
      <c r="U28" s="18"/>
      <c r="V28" s="18"/>
      <c r="W28" s="18"/>
      <c r="X28" s="18"/>
      <c r="Y28" s="18"/>
      <c r="Z28" s="18"/>
    </row>
    <row r="29" spans="1:26" ht="13.5" customHeight="1">
      <c r="A29" s="18"/>
      <c r="B29" s="85"/>
      <c r="C29" s="64"/>
      <c r="D29" s="64"/>
      <c r="E29" s="64"/>
      <c r="F29" s="64"/>
      <c r="G29" s="64"/>
      <c r="H29" s="18"/>
      <c r="I29" s="18"/>
      <c r="J29" s="18"/>
      <c r="K29" s="18"/>
      <c r="L29" s="18"/>
      <c r="M29" s="18"/>
      <c r="N29" s="18"/>
      <c r="O29" s="18"/>
      <c r="P29" s="18"/>
      <c r="Q29" s="18"/>
      <c r="R29" s="18"/>
      <c r="S29" s="18"/>
      <c r="T29" s="18"/>
      <c r="U29" s="18"/>
      <c r="V29" s="18"/>
      <c r="W29" s="18"/>
      <c r="X29" s="18"/>
      <c r="Y29" s="18"/>
      <c r="Z29" s="18"/>
    </row>
    <row r="30" spans="1:26" ht="13.5" customHeight="1">
      <c r="A30" s="18"/>
      <c r="B30" s="18" t="s">
        <v>108</v>
      </c>
      <c r="C30" s="54">
        <f t="shared" ref="C30:G30" si="4">SUM(C26:C29)</f>
        <v>0</v>
      </c>
      <c r="D30" s="54">
        <f t="shared" si="4"/>
        <v>0</v>
      </c>
      <c r="E30" s="54">
        <f t="shared" si="4"/>
        <v>0</v>
      </c>
      <c r="F30" s="54">
        <f t="shared" si="4"/>
        <v>0</v>
      </c>
      <c r="G30" s="54">
        <f t="shared" si="4"/>
        <v>0</v>
      </c>
      <c r="H30" s="18"/>
      <c r="I30" s="18"/>
      <c r="J30" s="18"/>
      <c r="K30" s="18"/>
      <c r="L30" s="18"/>
      <c r="M30" s="18"/>
      <c r="N30" s="18"/>
      <c r="O30" s="18"/>
      <c r="P30" s="18"/>
      <c r="Q30" s="18"/>
      <c r="R30" s="18"/>
      <c r="S30" s="18"/>
      <c r="T30" s="18"/>
      <c r="U30" s="18"/>
      <c r="V30" s="18"/>
      <c r="W30" s="18"/>
      <c r="X30" s="18"/>
      <c r="Y30" s="18"/>
      <c r="Z30" s="18"/>
    </row>
    <row r="31" spans="1:26" ht="13.5" customHeight="1">
      <c r="A31" s="18"/>
      <c r="B31" s="18"/>
      <c r="C31" s="54"/>
      <c r="D31" s="54"/>
      <c r="E31" s="54"/>
      <c r="F31" s="54"/>
      <c r="G31" s="54"/>
      <c r="H31" s="18"/>
      <c r="I31" s="18"/>
      <c r="J31" s="18"/>
      <c r="K31" s="18"/>
      <c r="L31" s="18"/>
      <c r="M31" s="18"/>
      <c r="N31" s="18"/>
      <c r="O31" s="18"/>
      <c r="P31" s="18"/>
      <c r="Q31" s="18"/>
      <c r="R31" s="18"/>
      <c r="S31" s="18"/>
      <c r="T31" s="18"/>
      <c r="U31" s="18"/>
      <c r="V31" s="18"/>
      <c r="W31" s="18"/>
      <c r="X31" s="18"/>
      <c r="Y31" s="18"/>
      <c r="Z31" s="18"/>
    </row>
    <row r="32" spans="1:26" ht="26.25" customHeight="1">
      <c r="A32" s="36"/>
      <c r="B32" s="148" t="s">
        <v>109</v>
      </c>
      <c r="C32" s="37"/>
      <c r="D32" s="37"/>
      <c r="E32" s="37"/>
      <c r="F32" s="37"/>
      <c r="G32" s="37"/>
      <c r="H32" s="36"/>
      <c r="I32" s="149"/>
      <c r="J32" s="36"/>
      <c r="K32" s="36"/>
      <c r="L32" s="36"/>
      <c r="M32" s="36"/>
      <c r="N32" s="36"/>
      <c r="O32" s="36"/>
      <c r="P32" s="36"/>
      <c r="Q32" s="36"/>
      <c r="R32" s="36"/>
      <c r="S32" s="36"/>
      <c r="T32" s="36"/>
      <c r="U32" s="36"/>
      <c r="V32" s="36"/>
      <c r="W32" s="36"/>
      <c r="X32" s="36"/>
      <c r="Y32" s="36"/>
      <c r="Z32" s="36"/>
    </row>
    <row r="33" spans="1:26" ht="13.5" customHeight="1">
      <c r="A33" s="18"/>
      <c r="B33" s="111" t="s">
        <v>110</v>
      </c>
      <c r="C33" s="54"/>
      <c r="D33" s="54"/>
      <c r="E33" s="54"/>
      <c r="F33" s="54"/>
      <c r="G33" s="54"/>
      <c r="H33" s="18"/>
      <c r="I33" s="39"/>
      <c r="J33" s="18"/>
      <c r="K33" s="18"/>
      <c r="L33" s="147">
        <v>200</v>
      </c>
      <c r="M33" s="111" t="s">
        <v>111</v>
      </c>
      <c r="N33" s="18"/>
      <c r="O33" s="18"/>
      <c r="P33" s="18"/>
      <c r="Q33" s="18"/>
      <c r="R33" s="18"/>
      <c r="S33" s="18"/>
      <c r="T33" s="18"/>
      <c r="U33" s="18"/>
      <c r="V33" s="18"/>
      <c r="W33" s="18"/>
      <c r="X33" s="18"/>
      <c r="Y33" s="18"/>
      <c r="Z33" s="18"/>
    </row>
    <row r="34" spans="1:26" ht="13.5" customHeight="1">
      <c r="A34" s="18"/>
      <c r="B34" s="18"/>
      <c r="C34" s="54"/>
      <c r="D34" s="54"/>
      <c r="E34" s="54"/>
      <c r="F34" s="54"/>
      <c r="G34" s="54"/>
      <c r="H34" s="18"/>
      <c r="I34" s="39"/>
      <c r="J34" s="18"/>
      <c r="K34" s="18"/>
      <c r="L34" s="18"/>
      <c r="M34" s="18"/>
      <c r="N34" s="18"/>
      <c r="O34" s="18"/>
      <c r="P34" s="18"/>
      <c r="Q34" s="18"/>
      <c r="R34" s="18"/>
      <c r="S34" s="18"/>
      <c r="T34" s="18"/>
      <c r="U34" s="18"/>
      <c r="V34" s="18"/>
      <c r="W34" s="18"/>
      <c r="X34" s="18"/>
      <c r="Y34" s="18"/>
      <c r="Z34" s="18"/>
    </row>
    <row r="35" spans="1:26" ht="13.5" customHeight="1">
      <c r="A35" s="18"/>
      <c r="B35" s="18" t="s">
        <v>53</v>
      </c>
      <c r="C35" s="54"/>
      <c r="D35" s="54"/>
      <c r="E35" s="54"/>
      <c r="F35" s="54"/>
      <c r="G35" s="54"/>
      <c r="H35" s="18"/>
      <c r="I35" s="39" t="s">
        <v>28</v>
      </c>
      <c r="J35" s="18"/>
      <c r="K35" s="18"/>
      <c r="L35" s="18"/>
      <c r="M35" s="18"/>
      <c r="N35" s="18"/>
      <c r="O35" s="18"/>
      <c r="P35" s="18"/>
      <c r="Q35" s="18"/>
      <c r="R35" s="18"/>
      <c r="S35" s="18"/>
      <c r="T35" s="18"/>
      <c r="U35" s="18"/>
      <c r="V35" s="18"/>
      <c r="W35" s="18"/>
      <c r="X35" s="18"/>
      <c r="Y35" s="18"/>
      <c r="Z35" s="18"/>
    </row>
    <row r="36" spans="1:26" ht="13.5" customHeight="1">
      <c r="A36" s="18"/>
      <c r="B36" s="150" t="s">
        <v>112</v>
      </c>
      <c r="C36" s="56"/>
      <c r="D36" s="56"/>
      <c r="E36" s="56"/>
      <c r="F36" s="56"/>
      <c r="G36" s="56"/>
      <c r="H36" s="18"/>
      <c r="I36" s="151" t="s">
        <v>113</v>
      </c>
      <c r="J36" s="18"/>
      <c r="K36" s="18"/>
      <c r="L36" s="18"/>
      <c r="M36" s="18"/>
      <c r="N36" s="18"/>
      <c r="O36" s="18"/>
      <c r="P36" s="18"/>
      <c r="Q36" s="18"/>
      <c r="R36" s="18"/>
      <c r="S36" s="18"/>
      <c r="T36" s="18"/>
      <c r="U36" s="18"/>
      <c r="V36" s="18"/>
      <c r="W36" s="18"/>
      <c r="X36" s="18"/>
      <c r="Y36" s="18"/>
      <c r="Z36" s="18"/>
    </row>
    <row r="37" spans="1:26" ht="13.5" customHeight="1">
      <c r="A37" s="18"/>
      <c r="B37" s="83" t="s">
        <v>114</v>
      </c>
      <c r="C37" s="54">
        <f t="shared" ref="C37:G37" si="5">$C$26/$I$26</f>
        <v>0</v>
      </c>
      <c r="D37" s="54">
        <f t="shared" si="5"/>
        <v>0</v>
      </c>
      <c r="E37" s="54">
        <f t="shared" si="5"/>
        <v>0</v>
      </c>
      <c r="F37" s="54">
        <f t="shared" si="5"/>
        <v>0</v>
      </c>
      <c r="G37" s="54">
        <f t="shared" si="5"/>
        <v>0</v>
      </c>
      <c r="H37" s="18"/>
      <c r="I37" s="141">
        <f>SUM(C37:G37)-C26</f>
        <v>0</v>
      </c>
      <c r="J37" s="18"/>
      <c r="K37" s="18"/>
      <c r="L37" s="18"/>
      <c r="M37" s="18"/>
      <c r="N37" s="18"/>
      <c r="O37" s="18"/>
      <c r="P37" s="18"/>
      <c r="Q37" s="18"/>
      <c r="R37" s="18"/>
      <c r="S37" s="18"/>
      <c r="T37" s="18"/>
      <c r="U37" s="18"/>
      <c r="V37" s="18"/>
      <c r="W37" s="18"/>
      <c r="X37" s="18"/>
      <c r="Y37" s="18"/>
      <c r="Z37" s="18"/>
    </row>
    <row r="38" spans="1:26" ht="13.5" customHeight="1">
      <c r="A38" s="18"/>
      <c r="B38" s="83" t="s">
        <v>115</v>
      </c>
      <c r="C38" s="54"/>
      <c r="D38" s="54">
        <f t="shared" ref="D38:G38" si="6">$D$26/$I$26</f>
        <v>0</v>
      </c>
      <c r="E38" s="54">
        <f t="shared" si="6"/>
        <v>0</v>
      </c>
      <c r="F38" s="54">
        <f t="shared" si="6"/>
        <v>0</v>
      </c>
      <c r="G38" s="54">
        <f t="shared" si="6"/>
        <v>0</v>
      </c>
      <c r="H38" s="18"/>
      <c r="I38" s="18"/>
      <c r="J38" s="18"/>
      <c r="K38" s="18"/>
      <c r="L38" s="18"/>
      <c r="M38" s="18"/>
      <c r="N38" s="18"/>
      <c r="O38" s="18"/>
      <c r="P38" s="18"/>
      <c r="Q38" s="18"/>
      <c r="R38" s="18"/>
      <c r="S38" s="18"/>
      <c r="T38" s="18"/>
      <c r="U38" s="18"/>
      <c r="V38" s="18"/>
      <c r="W38" s="18"/>
      <c r="X38" s="18"/>
      <c r="Y38" s="18"/>
      <c r="Z38" s="18"/>
    </row>
    <row r="39" spans="1:26" ht="13.5" customHeight="1">
      <c r="A39" s="18"/>
      <c r="B39" s="83" t="s">
        <v>116</v>
      </c>
      <c r="C39" s="54"/>
      <c r="D39" s="54"/>
      <c r="E39" s="54">
        <f t="shared" ref="E39:G39" si="7">$E$26/$I$26</f>
        <v>0</v>
      </c>
      <c r="F39" s="54">
        <f t="shared" si="7"/>
        <v>0</v>
      </c>
      <c r="G39" s="54">
        <f t="shared" si="7"/>
        <v>0</v>
      </c>
      <c r="H39" s="18"/>
      <c r="I39" s="18"/>
      <c r="J39" s="18"/>
      <c r="K39" s="18"/>
      <c r="L39" s="18"/>
      <c r="M39" s="18"/>
      <c r="N39" s="18"/>
      <c r="O39" s="18"/>
      <c r="P39" s="18"/>
      <c r="Q39" s="18"/>
      <c r="R39" s="18"/>
      <c r="S39" s="18"/>
      <c r="T39" s="18"/>
      <c r="U39" s="18"/>
      <c r="V39" s="18"/>
      <c r="W39" s="18"/>
      <c r="X39" s="18"/>
      <c r="Y39" s="18"/>
      <c r="Z39" s="18"/>
    </row>
    <row r="40" spans="1:26" ht="13.5" customHeight="1">
      <c r="A40" s="18"/>
      <c r="B40" s="83" t="s">
        <v>117</v>
      </c>
      <c r="C40" s="54"/>
      <c r="D40" s="54"/>
      <c r="E40" s="54"/>
      <c r="F40" s="54">
        <f t="shared" ref="F40:G40" si="8">$F$26/$I$26</f>
        <v>0</v>
      </c>
      <c r="G40" s="54">
        <f t="shared" si="8"/>
        <v>0</v>
      </c>
      <c r="H40" s="18"/>
      <c r="I40" s="18"/>
      <c r="J40" s="18"/>
      <c r="K40" s="18"/>
      <c r="L40" s="18"/>
      <c r="M40" s="18"/>
      <c r="N40" s="18"/>
      <c r="O40" s="18"/>
      <c r="P40" s="18"/>
      <c r="Q40" s="18"/>
      <c r="R40" s="18"/>
      <c r="S40" s="18"/>
      <c r="T40" s="18"/>
      <c r="U40" s="18"/>
      <c r="V40" s="18"/>
      <c r="W40" s="18"/>
      <c r="X40" s="18"/>
      <c r="Y40" s="18"/>
      <c r="Z40" s="18"/>
    </row>
    <row r="41" spans="1:26" ht="13.5" customHeight="1">
      <c r="A41" s="18"/>
      <c r="B41" s="83" t="s">
        <v>118</v>
      </c>
      <c r="C41" s="18"/>
      <c r="D41" s="18"/>
      <c r="E41" s="18"/>
      <c r="F41" s="18"/>
      <c r="G41" s="18">
        <f>$G$26/$I$26</f>
        <v>0</v>
      </c>
      <c r="H41" s="18"/>
      <c r="I41" s="18"/>
      <c r="J41" s="18"/>
      <c r="K41" s="18"/>
      <c r="L41" s="18"/>
      <c r="M41" s="18"/>
      <c r="N41" s="18"/>
      <c r="O41" s="18"/>
      <c r="P41" s="18"/>
      <c r="Q41" s="18"/>
      <c r="R41" s="18"/>
      <c r="S41" s="18"/>
      <c r="T41" s="18"/>
      <c r="U41" s="18"/>
      <c r="V41" s="18"/>
      <c r="W41" s="18"/>
      <c r="X41" s="18"/>
      <c r="Y41" s="18"/>
      <c r="Z41" s="18"/>
    </row>
    <row r="42" spans="1:26" ht="13.5" customHeight="1">
      <c r="A42" s="18"/>
      <c r="B42" s="83" t="s">
        <v>119</v>
      </c>
      <c r="C42" s="54">
        <f t="shared" ref="C42:E42" si="9">$C$27/$I$27</f>
        <v>0</v>
      </c>
      <c r="D42" s="54">
        <f t="shared" si="9"/>
        <v>0</v>
      </c>
      <c r="E42" s="54">
        <f t="shared" si="9"/>
        <v>0</v>
      </c>
      <c r="F42" s="54"/>
      <c r="G42" s="54"/>
      <c r="H42" s="18"/>
      <c r="I42" s="141">
        <f>SUM(C42:G42)-C27</f>
        <v>0</v>
      </c>
      <c r="J42" s="18"/>
      <c r="K42" s="18"/>
      <c r="L42" s="18"/>
      <c r="M42" s="18"/>
      <c r="N42" s="18"/>
      <c r="O42" s="18"/>
      <c r="P42" s="18"/>
      <c r="Q42" s="18"/>
      <c r="R42" s="18"/>
      <c r="S42" s="18"/>
      <c r="T42" s="18"/>
      <c r="U42" s="18"/>
      <c r="V42" s="18"/>
      <c r="W42" s="18"/>
      <c r="X42" s="18"/>
      <c r="Y42" s="18"/>
      <c r="Z42" s="18"/>
    </row>
    <row r="43" spans="1:26" ht="13.5" customHeight="1">
      <c r="A43" s="18"/>
      <c r="B43" s="83" t="s">
        <v>120</v>
      </c>
      <c r="C43" s="18"/>
      <c r="D43" s="54">
        <f t="shared" ref="D43:F43" si="10">$D$27/$I$27</f>
        <v>0</v>
      </c>
      <c r="E43" s="54">
        <f t="shared" si="10"/>
        <v>0</v>
      </c>
      <c r="F43" s="54">
        <f t="shared" si="10"/>
        <v>0</v>
      </c>
      <c r="G43" s="18"/>
      <c r="H43" s="18"/>
      <c r="I43" s="141">
        <f>SUM(C43:G43)-D27</f>
        <v>0</v>
      </c>
      <c r="J43" s="18"/>
      <c r="K43" s="18"/>
      <c r="L43" s="18"/>
      <c r="M43" s="18"/>
      <c r="N43" s="18"/>
      <c r="O43" s="18"/>
      <c r="P43" s="18"/>
      <c r="Q43" s="18"/>
      <c r="R43" s="18"/>
      <c r="S43" s="18"/>
      <c r="T43" s="18"/>
      <c r="U43" s="18"/>
      <c r="V43" s="18"/>
      <c r="W43" s="18"/>
      <c r="X43" s="18"/>
      <c r="Y43" s="18"/>
      <c r="Z43" s="18"/>
    </row>
    <row r="44" spans="1:26" ht="13.5" customHeight="1">
      <c r="A44" s="18"/>
      <c r="B44" s="83" t="s">
        <v>121</v>
      </c>
      <c r="C44" s="54"/>
      <c r="D44" s="54"/>
      <c r="E44" s="54">
        <f t="shared" ref="E44:G44" si="11">$E$27/$I$27</f>
        <v>0</v>
      </c>
      <c r="F44" s="54">
        <f t="shared" si="11"/>
        <v>0</v>
      </c>
      <c r="G44" s="54">
        <f t="shared" si="11"/>
        <v>0</v>
      </c>
      <c r="H44" s="18"/>
      <c r="I44" s="141">
        <f>SUM(C44:G44)-E27</f>
        <v>0</v>
      </c>
      <c r="J44" s="18"/>
      <c r="K44" s="18"/>
      <c r="L44" s="18"/>
      <c r="M44" s="18"/>
      <c r="N44" s="18"/>
      <c r="O44" s="18"/>
      <c r="P44" s="18"/>
      <c r="Q44" s="18"/>
      <c r="R44" s="18"/>
      <c r="S44" s="18"/>
      <c r="T44" s="18"/>
      <c r="U44" s="18"/>
      <c r="V44" s="18"/>
      <c r="W44" s="18"/>
      <c r="X44" s="18"/>
      <c r="Y44" s="18"/>
      <c r="Z44" s="18"/>
    </row>
    <row r="45" spans="1:26" ht="13.5" customHeight="1">
      <c r="A45" s="18"/>
      <c r="B45" s="83" t="s">
        <v>122</v>
      </c>
      <c r="C45" s="54"/>
      <c r="D45" s="54"/>
      <c r="E45" s="54"/>
      <c r="F45" s="54">
        <f t="shared" ref="F45:G45" si="12">$F$27/$I$27</f>
        <v>0</v>
      </c>
      <c r="G45" s="54">
        <f t="shared" si="12"/>
        <v>0</v>
      </c>
      <c r="H45" s="18"/>
      <c r="I45" s="18"/>
      <c r="J45" s="18"/>
      <c r="K45" s="18"/>
      <c r="L45" s="18"/>
      <c r="M45" s="18"/>
      <c r="N45" s="18"/>
      <c r="O45" s="18"/>
      <c r="P45" s="18"/>
      <c r="Q45" s="18"/>
      <c r="R45" s="18"/>
      <c r="S45" s="18"/>
      <c r="T45" s="18"/>
      <c r="U45" s="18"/>
      <c r="V45" s="18"/>
      <c r="W45" s="18"/>
      <c r="X45" s="18"/>
      <c r="Y45" s="18"/>
      <c r="Z45" s="18"/>
    </row>
    <row r="46" spans="1:26" ht="13.5" customHeight="1">
      <c r="A46" s="18"/>
      <c r="B46" s="83" t="s">
        <v>123</v>
      </c>
      <c r="C46" s="54"/>
      <c r="D46" s="54"/>
      <c r="E46" s="54"/>
      <c r="F46" s="54"/>
      <c r="G46" s="54">
        <f>$G$27/$I$27</f>
        <v>0</v>
      </c>
      <c r="H46" s="18"/>
      <c r="I46" s="18"/>
      <c r="J46" s="18"/>
      <c r="K46" s="18"/>
      <c r="L46" s="18"/>
      <c r="M46" s="18"/>
      <c r="N46" s="18"/>
      <c r="O46" s="18"/>
      <c r="P46" s="18"/>
      <c r="Q46" s="18"/>
      <c r="R46" s="18"/>
      <c r="S46" s="18"/>
      <c r="T46" s="18"/>
      <c r="U46" s="18"/>
      <c r="V46" s="18"/>
      <c r="W46" s="18"/>
      <c r="X46" s="18"/>
      <c r="Y46" s="18"/>
      <c r="Z46" s="18"/>
    </row>
    <row r="47" spans="1:26" ht="13.5" customHeight="1">
      <c r="A47" s="18"/>
      <c r="B47" s="83" t="s">
        <v>124</v>
      </c>
      <c r="C47" s="54">
        <f t="shared" ref="C47:G47" si="13">$C$28/$I$28</f>
        <v>0</v>
      </c>
      <c r="D47" s="54">
        <f t="shared" si="13"/>
        <v>0</v>
      </c>
      <c r="E47" s="54">
        <f t="shared" si="13"/>
        <v>0</v>
      </c>
      <c r="F47" s="54">
        <f t="shared" si="13"/>
        <v>0</v>
      </c>
      <c r="G47" s="54">
        <f t="shared" si="13"/>
        <v>0</v>
      </c>
      <c r="H47" s="18"/>
      <c r="I47" s="18"/>
      <c r="J47" s="18"/>
      <c r="K47" s="18"/>
      <c r="L47" s="18"/>
      <c r="M47" s="18"/>
      <c r="N47" s="18"/>
      <c r="O47" s="18"/>
      <c r="P47" s="18"/>
      <c r="Q47" s="18"/>
      <c r="R47" s="18"/>
      <c r="S47" s="18"/>
      <c r="T47" s="18"/>
      <c r="U47" s="18"/>
      <c r="V47" s="18"/>
      <c r="W47" s="18"/>
      <c r="X47" s="18"/>
      <c r="Y47" s="18"/>
      <c r="Z47" s="18"/>
    </row>
    <row r="48" spans="1:26" ht="13.5" customHeight="1">
      <c r="A48" s="18"/>
      <c r="B48" s="83" t="s">
        <v>125</v>
      </c>
      <c r="C48" s="54"/>
      <c r="D48" s="54">
        <f t="shared" ref="D48:G48" si="14">$D$28/$I$28</f>
        <v>0</v>
      </c>
      <c r="E48" s="54">
        <f t="shared" si="14"/>
        <v>0</v>
      </c>
      <c r="F48" s="54">
        <f t="shared" si="14"/>
        <v>0</v>
      </c>
      <c r="G48" s="54">
        <f t="shared" si="14"/>
        <v>0</v>
      </c>
      <c r="H48" s="18"/>
      <c r="I48" s="18"/>
      <c r="J48" s="18"/>
      <c r="K48" s="18"/>
      <c r="L48" s="18"/>
      <c r="M48" s="18"/>
      <c r="N48" s="18"/>
      <c r="O48" s="18"/>
      <c r="P48" s="18"/>
      <c r="Q48" s="18"/>
      <c r="R48" s="18"/>
      <c r="S48" s="18"/>
      <c r="T48" s="18"/>
      <c r="U48" s="18"/>
      <c r="V48" s="18"/>
      <c r="W48" s="18"/>
      <c r="X48" s="18"/>
      <c r="Y48" s="18"/>
      <c r="Z48" s="18"/>
    </row>
    <row r="49" spans="1:26" ht="13.5" customHeight="1">
      <c r="A49" s="18"/>
      <c r="B49" s="83" t="s">
        <v>126</v>
      </c>
      <c r="C49" s="54"/>
      <c r="D49" s="54"/>
      <c r="E49" s="54">
        <f t="shared" ref="E49:G49" si="15">$E$28/$I$28</f>
        <v>0</v>
      </c>
      <c r="F49" s="54">
        <f t="shared" si="15"/>
        <v>0</v>
      </c>
      <c r="G49" s="54">
        <f t="shared" si="15"/>
        <v>0</v>
      </c>
      <c r="H49" s="18"/>
      <c r="I49" s="18"/>
      <c r="J49" s="18"/>
      <c r="K49" s="18"/>
      <c r="L49" s="18"/>
      <c r="M49" s="18"/>
      <c r="N49" s="18"/>
      <c r="O49" s="18"/>
      <c r="P49" s="18"/>
      <c r="Q49" s="18"/>
      <c r="R49" s="18"/>
      <c r="S49" s="18"/>
      <c r="T49" s="18"/>
      <c r="U49" s="18"/>
      <c r="V49" s="18"/>
      <c r="W49" s="18"/>
      <c r="X49" s="18"/>
      <c r="Y49" s="18"/>
      <c r="Z49" s="18"/>
    </row>
    <row r="50" spans="1:26" ht="13.5" customHeight="1">
      <c r="A50" s="18"/>
      <c r="B50" s="83" t="s">
        <v>127</v>
      </c>
      <c r="C50" s="54"/>
      <c r="D50" s="54"/>
      <c r="E50" s="54"/>
      <c r="F50" s="54">
        <f t="shared" ref="F50:G50" si="16">$F$28/$I$28</f>
        <v>0</v>
      </c>
      <c r="G50" s="54">
        <f t="shared" si="16"/>
        <v>0</v>
      </c>
      <c r="H50" s="18"/>
      <c r="I50" s="18"/>
      <c r="J50" s="18"/>
      <c r="K50" s="18"/>
      <c r="L50" s="18"/>
      <c r="M50" s="18"/>
      <c r="N50" s="18"/>
      <c r="O50" s="18"/>
      <c r="P50" s="18"/>
      <c r="Q50" s="18"/>
      <c r="R50" s="18"/>
      <c r="S50" s="18"/>
      <c r="T50" s="18"/>
      <c r="U50" s="18"/>
      <c r="V50" s="18"/>
      <c r="W50" s="18"/>
      <c r="X50" s="18"/>
      <c r="Y50" s="18"/>
      <c r="Z50" s="18"/>
    </row>
    <row r="51" spans="1:26" ht="13.5" customHeight="1">
      <c r="A51" s="18"/>
      <c r="B51" s="98" t="s">
        <v>128</v>
      </c>
      <c r="C51" s="64"/>
      <c r="D51" s="64"/>
      <c r="E51" s="64"/>
      <c r="F51" s="64"/>
      <c r="G51" s="64">
        <f>G28/$I$28</f>
        <v>0</v>
      </c>
      <c r="H51" s="18"/>
      <c r="I51" s="18"/>
      <c r="J51" s="18"/>
      <c r="K51" s="18"/>
      <c r="L51" s="18"/>
      <c r="M51" s="18"/>
      <c r="N51" s="18"/>
      <c r="O51" s="18"/>
      <c r="P51" s="18"/>
      <c r="Q51" s="18"/>
      <c r="R51" s="18"/>
      <c r="S51" s="18"/>
      <c r="T51" s="18"/>
      <c r="U51" s="18"/>
      <c r="V51" s="18"/>
      <c r="W51" s="18"/>
      <c r="X51" s="18"/>
      <c r="Y51" s="18"/>
      <c r="Z51" s="18"/>
    </row>
    <row r="52" spans="1:26" ht="13.5" customHeight="1">
      <c r="A52" s="18"/>
      <c r="B52" s="18" t="s">
        <v>129</v>
      </c>
      <c r="C52" s="54">
        <f t="shared" ref="C52:G52" si="17">SUM(C36:C51)</f>
        <v>0</v>
      </c>
      <c r="D52" s="54">
        <f t="shared" si="17"/>
        <v>0</v>
      </c>
      <c r="E52" s="54">
        <f t="shared" si="17"/>
        <v>0</v>
      </c>
      <c r="F52" s="54">
        <f t="shared" si="17"/>
        <v>0</v>
      </c>
      <c r="G52" s="54">
        <f t="shared" si="17"/>
        <v>0</v>
      </c>
      <c r="H52" s="18"/>
      <c r="I52" s="18"/>
      <c r="J52" s="18"/>
      <c r="K52" s="18"/>
      <c r="L52" s="18"/>
      <c r="M52" s="18"/>
      <c r="N52" s="18"/>
      <c r="O52" s="18"/>
      <c r="P52" s="18"/>
      <c r="Q52" s="18"/>
      <c r="R52" s="18"/>
      <c r="S52" s="18"/>
      <c r="T52" s="18"/>
      <c r="U52" s="18"/>
      <c r="V52" s="18"/>
      <c r="W52" s="18"/>
      <c r="X52" s="18"/>
      <c r="Y52" s="18"/>
      <c r="Z52" s="18"/>
    </row>
    <row r="53" spans="1:26" ht="13.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26.25" customHeight="1">
      <c r="A54" s="36"/>
      <c r="B54" s="37" t="s">
        <v>18</v>
      </c>
      <c r="C54" s="37"/>
      <c r="D54" s="37"/>
      <c r="E54" s="37"/>
      <c r="F54" s="37"/>
      <c r="G54" s="37"/>
      <c r="H54" s="36"/>
      <c r="I54" s="152"/>
      <c r="J54" s="36"/>
      <c r="K54" s="36"/>
      <c r="L54" s="36"/>
      <c r="M54" s="36"/>
      <c r="N54" s="36"/>
      <c r="O54" s="36"/>
      <c r="P54" s="36"/>
      <c r="Q54" s="36"/>
      <c r="R54" s="36"/>
      <c r="S54" s="36"/>
      <c r="T54" s="36"/>
      <c r="U54" s="36"/>
      <c r="V54" s="36"/>
      <c r="W54" s="36"/>
      <c r="X54" s="36"/>
      <c r="Y54" s="36"/>
      <c r="Z54" s="36"/>
    </row>
    <row r="55" spans="1:26" ht="13.5" customHeight="1">
      <c r="A55" s="18"/>
      <c r="B55" s="47"/>
      <c r="C55" s="47">
        <v>2020</v>
      </c>
      <c r="D55" s="47">
        <v>2021</v>
      </c>
      <c r="E55" s="47">
        <v>2022</v>
      </c>
      <c r="F55" s="47">
        <v>2023</v>
      </c>
      <c r="G55" s="47">
        <v>2024</v>
      </c>
      <c r="H55" s="18"/>
      <c r="I55" s="153"/>
      <c r="J55" s="18"/>
      <c r="K55" s="18"/>
      <c r="L55" s="18"/>
      <c r="M55" s="18"/>
      <c r="N55" s="18"/>
      <c r="O55" s="18"/>
      <c r="P55" s="18"/>
      <c r="Q55" s="18"/>
      <c r="R55" s="18"/>
      <c r="S55" s="18"/>
      <c r="T55" s="18"/>
      <c r="U55" s="18"/>
      <c r="V55" s="18"/>
      <c r="W55" s="18"/>
      <c r="X55" s="18"/>
      <c r="Y55" s="18"/>
      <c r="Z55" s="18"/>
    </row>
    <row r="56" spans="1:26" ht="13.5" customHeight="1">
      <c r="A56" s="18"/>
      <c r="B56" s="72" t="s">
        <v>130</v>
      </c>
      <c r="C56" s="154">
        <v>1</v>
      </c>
      <c r="D56" s="45"/>
      <c r="E56" s="45"/>
      <c r="F56" s="45"/>
      <c r="G56" s="45"/>
      <c r="H56" s="18"/>
      <c r="I56" s="153"/>
      <c r="J56" s="18"/>
      <c r="K56" s="18"/>
      <c r="L56" s="18"/>
      <c r="M56" s="18"/>
      <c r="N56" s="18"/>
      <c r="O56" s="18"/>
      <c r="P56" s="18"/>
      <c r="Q56" s="18"/>
      <c r="R56" s="18"/>
      <c r="S56" s="18"/>
      <c r="T56" s="18"/>
      <c r="U56" s="18"/>
      <c r="V56" s="18"/>
      <c r="W56" s="18"/>
      <c r="X56" s="18"/>
      <c r="Y56" s="18"/>
      <c r="Z56" s="18"/>
    </row>
    <row r="57" spans="1:26" ht="13.5" customHeight="1">
      <c r="A57" s="18"/>
      <c r="B57" s="155" t="s">
        <v>131</v>
      </c>
      <c r="C57" s="156">
        <f t="shared" ref="C57" si="18">$C$56*(C27+C28)</f>
        <v>0</v>
      </c>
      <c r="D57" s="156">
        <f t="shared" ref="D57:G57" si="19">$C$56*(D27+D28)</f>
        <v>0</v>
      </c>
      <c r="E57" s="156">
        <f t="shared" si="19"/>
        <v>0</v>
      </c>
      <c r="F57" s="156">
        <f t="shared" si="19"/>
        <v>0</v>
      </c>
      <c r="G57" s="156">
        <f t="shared" si="19"/>
        <v>0</v>
      </c>
      <c r="H57" s="18"/>
      <c r="I57" s="157" t="s">
        <v>132</v>
      </c>
      <c r="J57" s="18"/>
      <c r="K57" s="18"/>
      <c r="L57" s="18"/>
      <c r="M57" s="18"/>
      <c r="N57" s="18"/>
      <c r="O57" s="18"/>
      <c r="P57" s="18"/>
      <c r="Q57" s="18"/>
      <c r="R57" s="18"/>
      <c r="S57" s="18"/>
      <c r="T57" s="18"/>
      <c r="U57" s="18"/>
      <c r="V57" s="18"/>
      <c r="W57" s="18"/>
      <c r="X57" s="18"/>
      <c r="Y57" s="18"/>
      <c r="Z57" s="18"/>
    </row>
    <row r="58" spans="1:26" ht="13.5" customHeight="1">
      <c r="A58" s="18"/>
      <c r="B58" s="155" t="s">
        <v>133</v>
      </c>
      <c r="C58" s="156"/>
      <c r="D58" s="156"/>
      <c r="E58" s="156"/>
      <c r="F58" s="156"/>
      <c r="G58" s="156"/>
      <c r="H58" s="18"/>
      <c r="I58" s="38" t="s">
        <v>134</v>
      </c>
      <c r="J58" s="18"/>
      <c r="K58" s="18"/>
      <c r="L58" s="18"/>
      <c r="M58" s="18"/>
      <c r="N58" s="18"/>
      <c r="O58" s="18"/>
      <c r="P58" s="18"/>
      <c r="Q58" s="18"/>
      <c r="R58" s="18"/>
      <c r="S58" s="18"/>
      <c r="T58" s="18"/>
      <c r="U58" s="18"/>
      <c r="V58" s="18"/>
      <c r="W58" s="18"/>
      <c r="X58" s="18"/>
      <c r="Y58" s="18"/>
      <c r="Z58" s="18"/>
    </row>
    <row r="59" spans="1:26" ht="13.5" customHeight="1">
      <c r="A59" s="18"/>
      <c r="B59" s="155" t="s">
        <v>135</v>
      </c>
      <c r="C59" s="158"/>
      <c r="D59" s="158"/>
      <c r="E59" s="158"/>
      <c r="F59" s="158"/>
      <c r="G59" s="158"/>
      <c r="H59" s="18"/>
      <c r="I59" s="18" t="s">
        <v>136</v>
      </c>
      <c r="J59" s="18"/>
      <c r="K59" s="18"/>
      <c r="L59" s="18"/>
      <c r="M59" s="18"/>
      <c r="N59" s="18"/>
      <c r="O59" s="18"/>
      <c r="P59" s="18"/>
      <c r="Q59" s="18"/>
      <c r="R59" s="18"/>
      <c r="S59" s="18"/>
      <c r="T59" s="18"/>
      <c r="U59" s="18"/>
      <c r="V59" s="18"/>
      <c r="W59" s="18"/>
      <c r="X59" s="18"/>
      <c r="Y59" s="18"/>
      <c r="Z59" s="18"/>
    </row>
    <row r="60" spans="1:26" ht="13.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3.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26.25" customHeight="1">
      <c r="A62" s="36"/>
      <c r="B62" s="37" t="s">
        <v>137</v>
      </c>
      <c r="C62" s="37"/>
      <c r="D62" s="37"/>
      <c r="E62" s="37"/>
      <c r="F62" s="327"/>
      <c r="G62" s="327"/>
      <c r="H62" s="328"/>
      <c r="I62" s="329"/>
      <c r="J62" s="329"/>
      <c r="K62" s="329"/>
      <c r="L62" s="329"/>
      <c r="M62" s="328"/>
      <c r="N62" s="329"/>
      <c r="O62" s="329"/>
      <c r="P62" s="329"/>
      <c r="Q62" s="329"/>
      <c r="R62" s="36"/>
      <c r="S62" s="36"/>
      <c r="T62" s="36"/>
      <c r="U62" s="36"/>
      <c r="V62" s="36"/>
      <c r="W62" s="36"/>
      <c r="X62" s="36"/>
      <c r="Y62" s="36"/>
      <c r="Z62" s="36"/>
    </row>
    <row r="63" spans="1:26" ht="13.5" customHeight="1">
      <c r="A63" s="18"/>
      <c r="B63" s="159"/>
      <c r="C63" s="72"/>
      <c r="D63" s="155"/>
      <c r="E63" s="160"/>
      <c r="F63" s="330"/>
      <c r="G63" s="331"/>
      <c r="H63" s="331"/>
      <c r="I63" s="332"/>
      <c r="J63" s="333"/>
      <c r="K63" s="334"/>
      <c r="L63" s="335"/>
      <c r="M63" s="331"/>
      <c r="N63" s="332"/>
      <c r="O63" s="333"/>
      <c r="P63" s="334"/>
      <c r="Q63" s="335"/>
      <c r="R63" s="18"/>
      <c r="S63" s="18"/>
      <c r="T63" s="18"/>
      <c r="U63" s="18"/>
      <c r="V63" s="18"/>
      <c r="W63" s="18"/>
      <c r="X63" s="18"/>
      <c r="Y63" s="18"/>
      <c r="Z63" s="18"/>
    </row>
    <row r="64" spans="1:26" ht="13.5" customHeight="1">
      <c r="A64" s="18"/>
      <c r="B64" s="159" t="s">
        <v>321</v>
      </c>
      <c r="C64" s="161">
        <f>C57</f>
        <v>0</v>
      </c>
      <c r="D64" s="72"/>
      <c r="E64" s="88">
        <f>IF(ISERROR(-PMT(C66,C65,C64,)),0,-PMT(C66,C65,C64,))</f>
        <v>0</v>
      </c>
      <c r="F64" s="336"/>
      <c r="G64" s="331"/>
      <c r="H64" s="331"/>
      <c r="I64" s="332"/>
      <c r="J64" s="337"/>
      <c r="K64" s="333"/>
      <c r="L64" s="338"/>
      <c r="M64" s="331"/>
      <c r="N64" s="332"/>
      <c r="O64" s="337"/>
      <c r="P64" s="333"/>
      <c r="Q64" s="338"/>
      <c r="R64" s="18"/>
      <c r="S64" s="18"/>
      <c r="T64" s="18"/>
      <c r="U64" s="18"/>
      <c r="V64" s="18"/>
      <c r="W64" s="18"/>
      <c r="X64" s="18"/>
      <c r="Y64" s="18"/>
      <c r="Z64" s="18"/>
    </row>
    <row r="65" spans="1:26" ht="13.5" customHeight="1">
      <c r="A65" s="18"/>
      <c r="B65" s="159" t="s">
        <v>138</v>
      </c>
      <c r="C65" s="162">
        <f>C58</f>
        <v>0</v>
      </c>
      <c r="D65" s="72"/>
      <c r="E65" s="88">
        <f>E64/12</f>
        <v>0</v>
      </c>
      <c r="F65" s="331"/>
      <c r="G65" s="331"/>
      <c r="H65" s="331"/>
      <c r="I65" s="332"/>
      <c r="J65" s="339"/>
      <c r="K65" s="333"/>
      <c r="L65" s="338"/>
      <c r="M65" s="331"/>
      <c r="N65" s="332"/>
      <c r="O65" s="339"/>
      <c r="P65" s="333"/>
      <c r="Q65" s="338"/>
      <c r="R65" s="18"/>
      <c r="S65" s="18"/>
      <c r="T65" s="18"/>
      <c r="U65" s="18"/>
      <c r="V65" s="18"/>
      <c r="W65" s="18"/>
      <c r="X65" s="18"/>
      <c r="Y65" s="18"/>
      <c r="Z65" s="18"/>
    </row>
    <row r="66" spans="1:26" ht="13.5" customHeight="1">
      <c r="A66" s="18"/>
      <c r="B66" s="159" t="s">
        <v>139</v>
      </c>
      <c r="C66" s="163">
        <f>C59</f>
        <v>0</v>
      </c>
      <c r="D66" s="72"/>
      <c r="E66" s="72"/>
      <c r="F66" s="331"/>
      <c r="G66" s="331"/>
      <c r="H66" s="331"/>
      <c r="I66" s="332"/>
      <c r="J66" s="340"/>
      <c r="K66" s="333"/>
      <c r="L66" s="333"/>
      <c r="M66" s="331"/>
      <c r="N66" s="332"/>
      <c r="O66" s="340"/>
      <c r="P66" s="333"/>
      <c r="Q66" s="333"/>
      <c r="R66" s="18"/>
      <c r="S66" s="18"/>
      <c r="T66" s="18"/>
      <c r="U66" s="18"/>
      <c r="V66" s="18"/>
      <c r="W66" s="18"/>
      <c r="X66" s="18"/>
      <c r="Y66" s="18"/>
      <c r="Z66" s="18"/>
    </row>
    <row r="67" spans="1:26" ht="13.5" customHeight="1">
      <c r="A67" s="18"/>
      <c r="B67" s="164" t="s">
        <v>90</v>
      </c>
      <c r="C67" s="117" t="s">
        <v>140</v>
      </c>
      <c r="D67" s="165" t="s">
        <v>141</v>
      </c>
      <c r="E67" s="165" t="s">
        <v>142</v>
      </c>
      <c r="F67" s="331"/>
      <c r="G67" s="331"/>
      <c r="H67" s="331"/>
      <c r="I67" s="341"/>
      <c r="J67" s="342"/>
      <c r="K67" s="343"/>
      <c r="L67" s="343"/>
      <c r="M67" s="331"/>
      <c r="N67" s="341"/>
      <c r="O67" s="342"/>
      <c r="P67" s="343"/>
      <c r="Q67" s="343"/>
      <c r="R67" s="18"/>
      <c r="S67" s="18"/>
      <c r="T67" s="18"/>
      <c r="U67" s="18"/>
      <c r="V67" s="18"/>
      <c r="W67" s="18"/>
      <c r="X67" s="18"/>
      <c r="Y67" s="18"/>
      <c r="Z67" s="18"/>
    </row>
    <row r="68" spans="1:26" ht="13.5" customHeight="1">
      <c r="A68" s="18"/>
      <c r="B68" s="159">
        <f>YEAR(E63)</f>
        <v>1900</v>
      </c>
      <c r="C68" s="166">
        <f>C64*C66*9/12</f>
        <v>0</v>
      </c>
      <c r="D68" s="166">
        <f>($E$64*9/12-$C68)</f>
        <v>0</v>
      </c>
      <c r="E68" s="166">
        <f>C64-D68</f>
        <v>0</v>
      </c>
      <c r="F68" s="344"/>
      <c r="G68" s="331"/>
      <c r="H68" s="331"/>
      <c r="I68" s="332"/>
      <c r="J68" s="345"/>
      <c r="K68" s="345"/>
      <c r="L68" s="345"/>
      <c r="M68" s="331"/>
      <c r="N68" s="332"/>
      <c r="O68" s="345"/>
      <c r="P68" s="345"/>
      <c r="Q68" s="345"/>
      <c r="R68" s="18"/>
      <c r="S68" s="18"/>
      <c r="T68" s="18"/>
      <c r="U68" s="18"/>
      <c r="V68" s="18"/>
      <c r="W68" s="18"/>
      <c r="X68" s="18"/>
      <c r="Y68" s="18"/>
      <c r="Z68" s="18"/>
    </row>
    <row r="69" spans="1:26" ht="13.5" customHeight="1">
      <c r="A69" s="18"/>
      <c r="B69" s="159">
        <f t="shared" ref="B69:B76" si="20">IF(D69=0,0,B68+1)</f>
        <v>0</v>
      </c>
      <c r="C69" s="166">
        <f t="shared" ref="C69:C76" si="21">E68*$C$66</f>
        <v>0</v>
      </c>
      <c r="D69" s="166">
        <f t="shared" ref="D69:D72" si="22">IF(C69&lt;0.01,0,IF(COUNT(D68)&lt;($C$65),$E$64-$C69,$E68))</f>
        <v>0</v>
      </c>
      <c r="E69" s="166">
        <f>E68-D69</f>
        <v>0</v>
      </c>
      <c r="F69" s="344"/>
      <c r="G69" s="331"/>
      <c r="H69" s="331"/>
      <c r="I69" s="332"/>
      <c r="J69" s="345"/>
      <c r="K69" s="345"/>
      <c r="L69" s="345"/>
      <c r="M69" s="331"/>
      <c r="N69" s="332"/>
      <c r="O69" s="345"/>
      <c r="P69" s="345"/>
      <c r="Q69" s="345"/>
      <c r="R69" s="18"/>
      <c r="S69" s="18"/>
      <c r="T69" s="18"/>
      <c r="U69" s="18"/>
      <c r="V69" s="18"/>
      <c r="W69" s="18"/>
      <c r="X69" s="18"/>
      <c r="Y69" s="18"/>
      <c r="Z69" s="18"/>
    </row>
    <row r="70" spans="1:26" ht="13.5" customHeight="1">
      <c r="A70" s="18"/>
      <c r="B70" s="159">
        <f t="shared" si="20"/>
        <v>0</v>
      </c>
      <c r="C70" s="166">
        <f t="shared" si="21"/>
        <v>0</v>
      </c>
      <c r="D70" s="166">
        <f t="shared" si="22"/>
        <v>0</v>
      </c>
      <c r="E70" s="166">
        <f t="shared" ref="E70:E76" si="23">ROUND(E69-D70,2)</f>
        <v>0</v>
      </c>
      <c r="F70" s="331"/>
      <c r="G70" s="331"/>
      <c r="H70" s="331"/>
      <c r="I70" s="332"/>
      <c r="J70" s="345"/>
      <c r="K70" s="345"/>
      <c r="L70" s="345"/>
      <c r="M70" s="331"/>
      <c r="N70" s="332"/>
      <c r="O70" s="345"/>
      <c r="P70" s="345"/>
      <c r="Q70" s="345"/>
      <c r="R70" s="18"/>
      <c r="S70" s="18"/>
      <c r="T70" s="18"/>
      <c r="U70" s="18"/>
      <c r="V70" s="18"/>
      <c r="W70" s="18"/>
      <c r="X70" s="18"/>
      <c r="Y70" s="18"/>
      <c r="Z70" s="18"/>
    </row>
    <row r="71" spans="1:26" ht="13.5" customHeight="1">
      <c r="A71" s="18"/>
      <c r="B71" s="159">
        <f t="shared" si="20"/>
        <v>0</v>
      </c>
      <c r="C71" s="166">
        <f t="shared" si="21"/>
        <v>0</v>
      </c>
      <c r="D71" s="166">
        <f t="shared" si="22"/>
        <v>0</v>
      </c>
      <c r="E71" s="166">
        <f t="shared" si="23"/>
        <v>0</v>
      </c>
      <c r="F71" s="331"/>
      <c r="G71" s="331"/>
      <c r="H71" s="331"/>
      <c r="I71" s="332"/>
      <c r="J71" s="345"/>
      <c r="K71" s="345"/>
      <c r="L71" s="345"/>
      <c r="M71" s="331"/>
      <c r="N71" s="332"/>
      <c r="O71" s="345"/>
      <c r="P71" s="345"/>
      <c r="Q71" s="345"/>
      <c r="R71" s="18"/>
      <c r="S71" s="18"/>
      <c r="T71" s="18"/>
      <c r="U71" s="18"/>
      <c r="V71" s="18"/>
      <c r="W71" s="18"/>
      <c r="X71" s="18"/>
      <c r="Y71" s="18"/>
      <c r="Z71" s="18"/>
    </row>
    <row r="72" spans="1:26" ht="13.5" customHeight="1">
      <c r="A72" s="18"/>
      <c r="B72" s="159">
        <f t="shared" si="20"/>
        <v>0</v>
      </c>
      <c r="C72" s="166">
        <f t="shared" si="21"/>
        <v>0</v>
      </c>
      <c r="D72" s="166">
        <f t="shared" si="22"/>
        <v>0</v>
      </c>
      <c r="E72" s="166">
        <f t="shared" si="23"/>
        <v>0</v>
      </c>
      <c r="F72" s="331"/>
      <c r="G72" s="331"/>
      <c r="H72" s="331"/>
      <c r="I72" s="332"/>
      <c r="J72" s="345"/>
      <c r="K72" s="345"/>
      <c r="L72" s="345"/>
      <c r="M72" s="331"/>
      <c r="N72" s="332"/>
      <c r="O72" s="345"/>
      <c r="P72" s="345"/>
      <c r="Q72" s="345"/>
      <c r="R72" s="18"/>
      <c r="S72" s="18"/>
      <c r="T72" s="18"/>
      <c r="U72" s="18"/>
      <c r="V72" s="18"/>
      <c r="W72" s="18"/>
      <c r="X72" s="18"/>
      <c r="Y72" s="18"/>
      <c r="Z72" s="18"/>
    </row>
    <row r="73" spans="1:26" ht="13.5" customHeight="1">
      <c r="A73" s="18"/>
      <c r="B73" s="159">
        <f t="shared" si="20"/>
        <v>0</v>
      </c>
      <c r="C73" s="166">
        <f t="shared" si="21"/>
        <v>0</v>
      </c>
      <c r="D73" s="166">
        <f>E72</f>
        <v>0</v>
      </c>
      <c r="E73" s="166">
        <f t="shared" si="23"/>
        <v>0</v>
      </c>
      <c r="F73" s="331"/>
      <c r="G73" s="331"/>
      <c r="H73" s="331"/>
      <c r="I73" s="332"/>
      <c r="J73" s="345"/>
      <c r="K73" s="345"/>
      <c r="L73" s="345"/>
      <c r="M73" s="331"/>
      <c r="N73" s="332"/>
      <c r="O73" s="345"/>
      <c r="P73" s="345"/>
      <c r="Q73" s="345"/>
      <c r="R73" s="18"/>
      <c r="S73" s="18"/>
      <c r="T73" s="18"/>
      <c r="U73" s="18"/>
      <c r="V73" s="18"/>
      <c r="W73" s="18"/>
      <c r="X73" s="18"/>
      <c r="Y73" s="18"/>
      <c r="Z73" s="18"/>
    </row>
    <row r="74" spans="1:26" ht="13.5" hidden="1" customHeight="1">
      <c r="A74" s="18"/>
      <c r="B74" s="159">
        <f t="shared" si="20"/>
        <v>0</v>
      </c>
      <c r="C74" s="166">
        <f t="shared" si="21"/>
        <v>0</v>
      </c>
      <c r="D74" s="166">
        <f t="shared" ref="D74:D76" si="24">IF(C74&lt;0.01,0,IF(COUNT(D73)&lt;($C$65),$E$64-$C74,$E73))</f>
        <v>0</v>
      </c>
      <c r="E74" s="166">
        <f t="shared" si="23"/>
        <v>0</v>
      </c>
      <c r="F74" s="331"/>
      <c r="G74" s="331"/>
      <c r="H74" s="331"/>
      <c r="I74" s="332"/>
      <c r="J74" s="345"/>
      <c r="K74" s="345"/>
      <c r="L74" s="345"/>
      <c r="M74" s="331"/>
      <c r="N74" s="332"/>
      <c r="O74" s="345"/>
      <c r="P74" s="345"/>
      <c r="Q74" s="345"/>
      <c r="R74" s="18"/>
      <c r="S74" s="18"/>
      <c r="T74" s="18"/>
      <c r="U74" s="18"/>
      <c r="V74" s="18"/>
      <c r="W74" s="18"/>
      <c r="X74" s="18"/>
      <c r="Y74" s="18"/>
      <c r="Z74" s="18"/>
    </row>
    <row r="75" spans="1:26" ht="13.5" hidden="1" customHeight="1">
      <c r="A75" s="18"/>
      <c r="B75" s="159">
        <f t="shared" si="20"/>
        <v>0</v>
      </c>
      <c r="C75" s="166">
        <f t="shared" si="21"/>
        <v>0</v>
      </c>
      <c r="D75" s="166">
        <f t="shared" si="24"/>
        <v>0</v>
      </c>
      <c r="E75" s="166">
        <f t="shared" si="23"/>
        <v>0</v>
      </c>
      <c r="F75" s="331"/>
      <c r="G75" s="331"/>
      <c r="H75" s="331"/>
      <c r="I75" s="332"/>
      <c r="J75" s="345"/>
      <c r="K75" s="345"/>
      <c r="L75" s="345"/>
      <c r="M75" s="331"/>
      <c r="N75" s="332"/>
      <c r="O75" s="345"/>
      <c r="P75" s="345"/>
      <c r="Q75" s="345"/>
      <c r="R75" s="18"/>
      <c r="S75" s="18"/>
      <c r="T75" s="18"/>
      <c r="U75" s="18"/>
      <c r="V75" s="18"/>
      <c r="W75" s="18"/>
      <c r="X75" s="18"/>
      <c r="Y75" s="18"/>
      <c r="Z75" s="18"/>
    </row>
    <row r="76" spans="1:26" ht="13.5" hidden="1" customHeight="1">
      <c r="A76" s="18"/>
      <c r="B76" s="167">
        <f t="shared" si="20"/>
        <v>0</v>
      </c>
      <c r="C76" s="166">
        <f t="shared" si="21"/>
        <v>0</v>
      </c>
      <c r="D76" s="166">
        <f t="shared" si="24"/>
        <v>0</v>
      </c>
      <c r="E76" s="168">
        <f t="shared" si="23"/>
        <v>0</v>
      </c>
      <c r="F76" s="331"/>
      <c r="G76" s="331"/>
      <c r="H76" s="331"/>
      <c r="I76" s="332"/>
      <c r="J76" s="345"/>
      <c r="K76" s="345"/>
      <c r="L76" s="345"/>
      <c r="M76" s="331"/>
      <c r="N76" s="332"/>
      <c r="O76" s="345"/>
      <c r="P76" s="345"/>
      <c r="Q76" s="345"/>
      <c r="R76" s="18"/>
      <c r="S76" s="18"/>
      <c r="T76" s="18"/>
      <c r="U76" s="18"/>
      <c r="V76" s="18"/>
      <c r="W76" s="18"/>
      <c r="X76" s="18"/>
      <c r="Y76" s="18"/>
      <c r="Z76" s="18"/>
    </row>
    <row r="77" spans="1:26" ht="13.5" customHeight="1">
      <c r="A77" s="18"/>
      <c r="B77" s="169" t="s">
        <v>143</v>
      </c>
      <c r="C77" s="170">
        <f t="shared" ref="C77:D77" si="25">SUM(C68:C75)</f>
        <v>0</v>
      </c>
      <c r="D77" s="170">
        <f t="shared" si="25"/>
        <v>0</v>
      </c>
      <c r="E77" s="170">
        <f>C77+D77</f>
        <v>0</v>
      </c>
      <c r="F77" s="331"/>
      <c r="G77" s="331"/>
      <c r="H77" s="331"/>
      <c r="I77" s="346"/>
      <c r="J77" s="347"/>
      <c r="K77" s="347"/>
      <c r="L77" s="347"/>
      <c r="M77" s="331"/>
      <c r="N77" s="346"/>
      <c r="O77" s="347"/>
      <c r="P77" s="347"/>
      <c r="Q77" s="347"/>
      <c r="R77" s="18"/>
      <c r="S77" s="18"/>
      <c r="T77" s="18"/>
      <c r="U77" s="18"/>
      <c r="V77" s="18"/>
      <c r="W77" s="18"/>
      <c r="X77" s="18"/>
      <c r="Y77" s="18"/>
      <c r="Z77" s="18"/>
    </row>
    <row r="78" spans="1:26" ht="13.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26.25" customHeight="1">
      <c r="A79" s="36"/>
      <c r="B79" s="37" t="s">
        <v>144</v>
      </c>
      <c r="C79" s="37"/>
      <c r="D79" s="37"/>
      <c r="E79" s="37"/>
      <c r="F79" s="152"/>
      <c r="G79" s="152"/>
      <c r="H79" s="36"/>
      <c r="I79" s="152"/>
      <c r="J79" s="36"/>
      <c r="K79" s="36"/>
      <c r="L79" s="36"/>
      <c r="M79" s="36"/>
      <c r="N79" s="36"/>
      <c r="O79" s="36"/>
      <c r="P79" s="36"/>
      <c r="Q79" s="36"/>
      <c r="R79" s="36"/>
      <c r="S79" s="36"/>
      <c r="T79" s="36"/>
      <c r="U79" s="36"/>
      <c r="V79" s="36"/>
      <c r="W79" s="36"/>
      <c r="X79" s="36"/>
      <c r="Y79" s="36"/>
      <c r="Z79" s="36"/>
    </row>
    <row r="80" spans="1:26" ht="13.5" customHeight="1">
      <c r="A80" s="18"/>
      <c r="B80" s="159"/>
      <c r="C80" s="72"/>
      <c r="D80" s="155"/>
      <c r="E80" s="160">
        <v>43466</v>
      </c>
      <c r="F80" s="72"/>
      <c r="G80" s="155"/>
      <c r="H80" s="171"/>
      <c r="I80" s="155"/>
      <c r="J80" s="155"/>
      <c r="K80" s="155"/>
      <c r="L80" s="172"/>
      <c r="M80" s="18"/>
      <c r="N80" s="18"/>
      <c r="O80" s="18"/>
      <c r="P80" s="18"/>
      <c r="Q80" s="18"/>
      <c r="R80" s="18"/>
      <c r="S80" s="18"/>
      <c r="T80" s="18"/>
      <c r="U80" s="18"/>
      <c r="V80" s="18"/>
      <c r="W80" s="18"/>
      <c r="X80" s="18"/>
      <c r="Y80" s="18"/>
      <c r="Z80" s="18"/>
    </row>
    <row r="81" spans="1:26" ht="13.5" customHeight="1">
      <c r="A81" s="18"/>
      <c r="B81" s="159" t="s">
        <v>145</v>
      </c>
      <c r="C81" s="161">
        <f>D57</f>
        <v>0</v>
      </c>
      <c r="D81" s="72"/>
      <c r="E81" s="88">
        <f>IF(ISERROR(-PMT(C83,C82,C81,)),0,-PMT(C83,C82,C81,))</f>
        <v>0</v>
      </c>
      <c r="F81" s="72"/>
      <c r="G81" s="155"/>
      <c r="H81" s="173"/>
      <c r="I81" s="155"/>
      <c r="J81" s="155"/>
      <c r="K81" s="155"/>
      <c r="L81" s="172"/>
      <c r="M81" s="18"/>
      <c r="N81" s="18"/>
      <c r="O81" s="18"/>
      <c r="P81" s="18"/>
      <c r="Q81" s="18"/>
      <c r="R81" s="18"/>
      <c r="S81" s="18"/>
      <c r="T81" s="18"/>
      <c r="U81" s="18"/>
      <c r="V81" s="18"/>
      <c r="W81" s="18"/>
      <c r="X81" s="18"/>
      <c r="Y81" s="18"/>
      <c r="Z81" s="18"/>
    </row>
    <row r="82" spans="1:26" ht="13.5" customHeight="1">
      <c r="A82" s="18"/>
      <c r="B82" s="159" t="s">
        <v>138</v>
      </c>
      <c r="C82" s="162">
        <f>D58</f>
        <v>0</v>
      </c>
      <c r="D82" s="72"/>
      <c r="E82" s="174"/>
      <c r="F82" s="72"/>
      <c r="G82" s="155"/>
      <c r="H82" s="72"/>
      <c r="I82" s="155"/>
      <c r="J82" s="155"/>
      <c r="K82" s="155"/>
      <c r="L82" s="172"/>
      <c r="M82" s="18"/>
      <c r="N82" s="18"/>
      <c r="O82" s="18"/>
      <c r="P82" s="18"/>
      <c r="Q82" s="18"/>
      <c r="R82" s="18"/>
      <c r="S82" s="18"/>
      <c r="T82" s="18"/>
      <c r="U82" s="18"/>
      <c r="V82" s="18"/>
      <c r="W82" s="18"/>
      <c r="X82" s="18"/>
      <c r="Y82" s="18"/>
      <c r="Z82" s="18"/>
    </row>
    <row r="83" spans="1:26" ht="13.5" customHeight="1">
      <c r="A83" s="18"/>
      <c r="B83" s="159" t="s">
        <v>139</v>
      </c>
      <c r="C83" s="163">
        <f>D59</f>
        <v>0</v>
      </c>
      <c r="D83" s="72"/>
      <c r="E83" s="72"/>
      <c r="F83" s="72"/>
      <c r="G83" s="155"/>
      <c r="H83" s="72"/>
      <c r="I83" s="155"/>
      <c r="J83" s="155"/>
      <c r="K83" s="155"/>
      <c r="L83" s="172"/>
      <c r="M83" s="18"/>
      <c r="N83" s="18"/>
      <c r="O83" s="18"/>
      <c r="P83" s="18"/>
      <c r="Q83" s="18"/>
      <c r="R83" s="18"/>
      <c r="S83" s="18"/>
      <c r="T83" s="18"/>
      <c r="U83" s="18"/>
      <c r="V83" s="18"/>
      <c r="W83" s="18"/>
      <c r="X83" s="18"/>
      <c r="Y83" s="18"/>
      <c r="Z83" s="18"/>
    </row>
    <row r="84" spans="1:26" ht="13.5" customHeight="1">
      <c r="A84" s="18"/>
      <c r="B84" s="164" t="s">
        <v>90</v>
      </c>
      <c r="C84" s="117" t="s">
        <v>140</v>
      </c>
      <c r="D84" s="165" t="s">
        <v>141</v>
      </c>
      <c r="E84" s="165" t="s">
        <v>142</v>
      </c>
      <c r="F84" s="175"/>
      <c r="G84" s="155"/>
      <c r="H84" s="175"/>
      <c r="I84" s="155"/>
      <c r="J84" s="155"/>
      <c r="K84" s="155"/>
      <c r="L84" s="172"/>
      <c r="M84" s="18"/>
      <c r="N84" s="18"/>
      <c r="O84" s="18"/>
      <c r="P84" s="18"/>
      <c r="Q84" s="18"/>
      <c r="R84" s="18"/>
      <c r="S84" s="18"/>
      <c r="T84" s="18"/>
      <c r="U84" s="18"/>
      <c r="V84" s="18"/>
      <c r="W84" s="18"/>
      <c r="X84" s="18"/>
      <c r="Y84" s="18"/>
      <c r="Z84" s="18"/>
    </row>
    <row r="85" spans="1:26" ht="13.5" customHeight="1">
      <c r="A85" s="18"/>
      <c r="B85" s="159">
        <f>YEAR(E80)</f>
        <v>2019</v>
      </c>
      <c r="C85" s="166">
        <f>C81*C83</f>
        <v>0</v>
      </c>
      <c r="D85" s="166">
        <f>($E$81-$C85)</f>
        <v>0</v>
      </c>
      <c r="E85" s="166">
        <f>C81-D85</f>
        <v>0</v>
      </c>
      <c r="F85" s="88"/>
      <c r="G85" s="155"/>
      <c r="H85" s="88"/>
      <c r="I85" s="155"/>
      <c r="J85" s="155"/>
      <c r="K85" s="155"/>
      <c r="L85" s="172"/>
      <c r="M85" s="18"/>
      <c r="N85" s="18"/>
      <c r="O85" s="18"/>
      <c r="P85" s="18"/>
      <c r="Q85" s="18"/>
      <c r="R85" s="18"/>
      <c r="S85" s="18"/>
      <c r="T85" s="18"/>
      <c r="U85" s="18"/>
      <c r="V85" s="18"/>
      <c r="W85" s="18"/>
      <c r="X85" s="18"/>
      <c r="Y85" s="18"/>
      <c r="Z85" s="18"/>
    </row>
    <row r="86" spans="1:26" ht="13.5" customHeight="1">
      <c r="A86" s="18"/>
      <c r="B86" s="159">
        <f t="shared" ref="B86:B93" si="26">IF(D86=0,0,B85+1)</f>
        <v>0</v>
      </c>
      <c r="C86" s="166">
        <f t="shared" ref="C86:C93" si="27">E85*$C$83</f>
        <v>0</v>
      </c>
      <c r="D86" s="166">
        <f t="shared" ref="D86:D93" si="28">IF(C86&lt;0.01,0,IF(COUNT(D85)&lt;($C$82),$E$81-$C86,$E85))</f>
        <v>0</v>
      </c>
      <c r="E86" s="166">
        <f>E85-D86</f>
        <v>0</v>
      </c>
      <c r="F86" s="88"/>
      <c r="G86" s="155"/>
      <c r="H86" s="88"/>
      <c r="I86" s="155"/>
      <c r="J86" s="155"/>
      <c r="K86" s="155"/>
      <c r="L86" s="172"/>
      <c r="M86" s="18"/>
      <c r="N86" s="18"/>
      <c r="O86" s="18"/>
      <c r="P86" s="18"/>
      <c r="Q86" s="18"/>
      <c r="R86" s="18"/>
      <c r="S86" s="18"/>
      <c r="T86" s="18"/>
      <c r="U86" s="18"/>
      <c r="V86" s="18"/>
      <c r="W86" s="18"/>
      <c r="X86" s="18"/>
      <c r="Y86" s="18"/>
      <c r="Z86" s="18"/>
    </row>
    <row r="87" spans="1:26" ht="13.5" customHeight="1">
      <c r="A87" s="18"/>
      <c r="B87" s="159">
        <f t="shared" si="26"/>
        <v>0</v>
      </c>
      <c r="C87" s="166">
        <f t="shared" si="27"/>
        <v>0</v>
      </c>
      <c r="D87" s="166">
        <f t="shared" si="28"/>
        <v>0</v>
      </c>
      <c r="E87" s="166">
        <f t="shared" ref="E87:E93" si="29">ROUND(E86-D87,2)</f>
        <v>0</v>
      </c>
      <c r="F87" s="88"/>
      <c r="G87" s="155"/>
      <c r="H87" s="88"/>
      <c r="I87" s="155"/>
      <c r="J87" s="155"/>
      <c r="K87" s="155"/>
      <c r="L87" s="172"/>
      <c r="M87" s="18"/>
      <c r="N87" s="18"/>
      <c r="O87" s="18"/>
      <c r="P87" s="18"/>
      <c r="Q87" s="18"/>
      <c r="R87" s="18"/>
      <c r="S87" s="18"/>
      <c r="T87" s="18"/>
      <c r="U87" s="18"/>
      <c r="V87" s="18"/>
      <c r="W87" s="18"/>
      <c r="X87" s="18"/>
      <c r="Y87" s="18"/>
      <c r="Z87" s="18"/>
    </row>
    <row r="88" spans="1:26" ht="13.5" customHeight="1">
      <c r="A88" s="18"/>
      <c r="B88" s="159">
        <f t="shared" si="26"/>
        <v>0</v>
      </c>
      <c r="C88" s="166">
        <f t="shared" si="27"/>
        <v>0</v>
      </c>
      <c r="D88" s="166">
        <f t="shared" si="28"/>
        <v>0</v>
      </c>
      <c r="E88" s="166">
        <f t="shared" si="29"/>
        <v>0</v>
      </c>
      <c r="F88" s="88"/>
      <c r="G88" s="155"/>
      <c r="H88" s="88"/>
      <c r="I88" s="155"/>
      <c r="J88" s="155"/>
      <c r="K88" s="155"/>
      <c r="L88" s="172"/>
      <c r="M88" s="18"/>
      <c r="N88" s="18"/>
      <c r="O88" s="18"/>
      <c r="P88" s="18"/>
      <c r="Q88" s="18"/>
      <c r="R88" s="18"/>
      <c r="S88" s="18"/>
      <c r="T88" s="18"/>
      <c r="U88" s="18"/>
      <c r="V88" s="18"/>
      <c r="W88" s="18"/>
      <c r="X88" s="18"/>
      <c r="Y88" s="18"/>
      <c r="Z88" s="18"/>
    </row>
    <row r="89" spans="1:26" ht="13.5" hidden="1" customHeight="1">
      <c r="A89" s="18"/>
      <c r="B89" s="159">
        <f t="shared" si="26"/>
        <v>0</v>
      </c>
      <c r="C89" s="166">
        <f t="shared" si="27"/>
        <v>0</v>
      </c>
      <c r="D89" s="166">
        <f t="shared" si="28"/>
        <v>0</v>
      </c>
      <c r="E89" s="166">
        <f t="shared" si="29"/>
        <v>0</v>
      </c>
      <c r="F89" s="88"/>
      <c r="G89" s="155"/>
      <c r="H89" s="88"/>
      <c r="I89" s="155"/>
      <c r="J89" s="155"/>
      <c r="K89" s="155"/>
      <c r="L89" s="172"/>
      <c r="M89" s="18"/>
      <c r="N89" s="18"/>
      <c r="O89" s="18"/>
      <c r="P89" s="18"/>
      <c r="Q89" s="18"/>
      <c r="R89" s="18"/>
      <c r="S89" s="18"/>
      <c r="T89" s="18"/>
      <c r="U89" s="18"/>
      <c r="V89" s="18"/>
      <c r="W89" s="18"/>
      <c r="X89" s="18"/>
      <c r="Y89" s="18"/>
      <c r="Z89" s="18"/>
    </row>
    <row r="90" spans="1:26" ht="13.5" hidden="1" customHeight="1">
      <c r="A90" s="18"/>
      <c r="B90" s="159">
        <f t="shared" si="26"/>
        <v>0</v>
      </c>
      <c r="C90" s="166">
        <f t="shared" si="27"/>
        <v>0</v>
      </c>
      <c r="D90" s="166">
        <f t="shared" si="28"/>
        <v>0</v>
      </c>
      <c r="E90" s="166">
        <f t="shared" si="29"/>
        <v>0</v>
      </c>
      <c r="F90" s="88"/>
      <c r="G90" s="155"/>
      <c r="H90" s="88"/>
      <c r="I90" s="155"/>
      <c r="J90" s="155"/>
      <c r="K90" s="155"/>
      <c r="L90" s="172"/>
      <c r="M90" s="18"/>
      <c r="N90" s="18"/>
      <c r="O90" s="18"/>
      <c r="P90" s="18"/>
      <c r="Q90" s="18"/>
      <c r="R90" s="18"/>
      <c r="S90" s="18"/>
      <c r="T90" s="18"/>
      <c r="U90" s="18"/>
      <c r="V90" s="18"/>
      <c r="W90" s="18"/>
      <c r="X90" s="18"/>
      <c r="Y90" s="18"/>
      <c r="Z90" s="18"/>
    </row>
    <row r="91" spans="1:26" ht="13.5" hidden="1" customHeight="1">
      <c r="A91" s="18"/>
      <c r="B91" s="159">
        <f t="shared" si="26"/>
        <v>0</v>
      </c>
      <c r="C91" s="166">
        <f t="shared" si="27"/>
        <v>0</v>
      </c>
      <c r="D91" s="166">
        <f t="shared" si="28"/>
        <v>0</v>
      </c>
      <c r="E91" s="166">
        <f t="shared" si="29"/>
        <v>0</v>
      </c>
      <c r="F91" s="88"/>
      <c r="G91" s="155"/>
      <c r="H91" s="88"/>
      <c r="I91" s="155"/>
      <c r="J91" s="155"/>
      <c r="K91" s="155"/>
      <c r="L91" s="172"/>
      <c r="M91" s="18"/>
      <c r="N91" s="18"/>
      <c r="O91" s="18"/>
      <c r="P91" s="18"/>
      <c r="Q91" s="18"/>
      <c r="R91" s="18"/>
      <c r="S91" s="18"/>
      <c r="T91" s="18"/>
      <c r="U91" s="18"/>
      <c r="V91" s="18"/>
      <c r="W91" s="18"/>
      <c r="X91" s="18"/>
      <c r="Y91" s="18"/>
      <c r="Z91" s="18"/>
    </row>
    <row r="92" spans="1:26" ht="13.5" hidden="1" customHeight="1">
      <c r="A92" s="18"/>
      <c r="B92" s="159">
        <f t="shared" si="26"/>
        <v>0</v>
      </c>
      <c r="C92" s="166">
        <f t="shared" si="27"/>
        <v>0</v>
      </c>
      <c r="D92" s="166">
        <f t="shared" si="28"/>
        <v>0</v>
      </c>
      <c r="E92" s="166">
        <f t="shared" si="29"/>
        <v>0</v>
      </c>
      <c r="F92" s="88"/>
      <c r="G92" s="155"/>
      <c r="H92" s="88"/>
      <c r="I92" s="155"/>
      <c r="J92" s="155"/>
      <c r="K92" s="155"/>
      <c r="L92" s="172"/>
      <c r="M92" s="18"/>
      <c r="N92" s="18"/>
      <c r="O92" s="18"/>
      <c r="P92" s="18"/>
      <c r="Q92" s="18"/>
      <c r="R92" s="18"/>
      <c r="S92" s="18"/>
      <c r="T92" s="18"/>
      <c r="U92" s="18"/>
      <c r="V92" s="18"/>
      <c r="W92" s="18"/>
      <c r="X92" s="18"/>
      <c r="Y92" s="18"/>
      <c r="Z92" s="18"/>
    </row>
    <row r="93" spans="1:26" ht="13.5" hidden="1" customHeight="1">
      <c r="A93" s="18"/>
      <c r="B93" s="167">
        <f t="shared" si="26"/>
        <v>0</v>
      </c>
      <c r="C93" s="166">
        <f t="shared" si="27"/>
        <v>0</v>
      </c>
      <c r="D93" s="166">
        <f t="shared" si="28"/>
        <v>0</v>
      </c>
      <c r="E93" s="168">
        <f t="shared" si="29"/>
        <v>0</v>
      </c>
      <c r="F93" s="88"/>
      <c r="G93" s="155"/>
      <c r="H93" s="88"/>
      <c r="I93" s="155"/>
      <c r="J93" s="155"/>
      <c r="K93" s="155"/>
      <c r="L93" s="172"/>
      <c r="M93" s="18"/>
      <c r="N93" s="18"/>
      <c r="O93" s="18"/>
      <c r="P93" s="18"/>
      <c r="Q93" s="18"/>
      <c r="R93" s="18"/>
      <c r="S93" s="18"/>
      <c r="T93" s="18"/>
      <c r="U93" s="18"/>
      <c r="V93" s="18"/>
      <c r="W93" s="18"/>
      <c r="X93" s="18"/>
      <c r="Y93" s="18"/>
      <c r="Z93" s="18"/>
    </row>
    <row r="94" spans="1:26" ht="13.5" customHeight="1">
      <c r="A94" s="18"/>
      <c r="B94" s="169" t="s">
        <v>143</v>
      </c>
      <c r="C94" s="170">
        <f t="shared" ref="C94:D94" si="30">SUM(C85:C92)</f>
        <v>0</v>
      </c>
      <c r="D94" s="170">
        <f t="shared" si="30"/>
        <v>0</v>
      </c>
      <c r="E94" s="170">
        <f>C94+D94</f>
        <v>0</v>
      </c>
      <c r="F94" s="178"/>
      <c r="G94" s="179"/>
      <c r="H94" s="178"/>
      <c r="I94" s="179"/>
      <c r="J94" s="179"/>
      <c r="K94" s="179"/>
      <c r="L94" s="180"/>
      <c r="M94" s="18"/>
      <c r="N94" s="18"/>
      <c r="O94" s="18"/>
      <c r="P94" s="18"/>
      <c r="Q94" s="18"/>
      <c r="R94" s="18"/>
      <c r="S94" s="18"/>
      <c r="T94" s="18"/>
      <c r="U94" s="18"/>
      <c r="V94" s="18"/>
      <c r="W94" s="18"/>
      <c r="X94" s="18"/>
      <c r="Y94" s="18"/>
      <c r="Z94" s="18"/>
    </row>
    <row r="95" spans="1:26" ht="13.5" customHeight="1">
      <c r="A95" s="18"/>
      <c r="B95" s="181"/>
      <c r="C95" s="155"/>
      <c r="D95" s="155"/>
      <c r="E95" s="155"/>
      <c r="F95" s="155"/>
      <c r="G95" s="155"/>
      <c r="H95" s="155"/>
      <c r="I95" s="155"/>
      <c r="J95" s="155"/>
      <c r="K95" s="155"/>
      <c r="L95" s="172"/>
      <c r="M95" s="18"/>
      <c r="N95" s="18"/>
      <c r="O95" s="18"/>
      <c r="P95" s="18"/>
      <c r="Q95" s="18"/>
      <c r="R95" s="18"/>
      <c r="S95" s="18"/>
      <c r="T95" s="18"/>
      <c r="U95" s="18"/>
      <c r="V95" s="18"/>
      <c r="W95" s="18"/>
      <c r="X95" s="18"/>
      <c r="Y95" s="18"/>
      <c r="Z95" s="18"/>
    </row>
    <row r="96" spans="1:26" ht="26.25" customHeight="1">
      <c r="A96" s="36"/>
      <c r="B96" s="37" t="s">
        <v>147</v>
      </c>
      <c r="C96" s="37"/>
      <c r="D96" s="37"/>
      <c r="E96" s="37"/>
      <c r="F96" s="152"/>
      <c r="G96" s="152"/>
      <c r="H96" s="36"/>
      <c r="I96" s="152"/>
      <c r="J96" s="36"/>
      <c r="K96" s="36"/>
      <c r="L96" s="36"/>
      <c r="M96" s="36"/>
      <c r="N96" s="36"/>
      <c r="O96" s="36"/>
      <c r="P96" s="36"/>
      <c r="Q96" s="36"/>
      <c r="R96" s="36"/>
      <c r="S96" s="36"/>
      <c r="T96" s="36"/>
      <c r="U96" s="36"/>
      <c r="V96" s="36"/>
      <c r="W96" s="36"/>
      <c r="X96" s="36"/>
      <c r="Y96" s="36"/>
      <c r="Z96" s="36"/>
    </row>
    <row r="97" spans="1:26" ht="13.5" customHeight="1">
      <c r="A97" s="18"/>
      <c r="B97" s="159"/>
      <c r="C97" s="72"/>
      <c r="D97" s="155"/>
      <c r="E97" s="160">
        <v>43831</v>
      </c>
      <c r="F97" s="155"/>
      <c r="G97" s="155"/>
      <c r="H97" s="155"/>
      <c r="I97" s="155"/>
      <c r="J97" s="155"/>
      <c r="K97" s="155"/>
      <c r="L97" s="172"/>
      <c r="M97" s="18"/>
      <c r="N97" s="18"/>
      <c r="O97" s="18"/>
      <c r="P97" s="18"/>
      <c r="Q97" s="18"/>
      <c r="R97" s="18"/>
      <c r="S97" s="18"/>
      <c r="T97" s="18"/>
      <c r="U97" s="18"/>
      <c r="V97" s="18"/>
      <c r="W97" s="18"/>
      <c r="X97" s="18"/>
      <c r="Y97" s="18"/>
      <c r="Z97" s="18"/>
    </row>
    <row r="98" spans="1:26" ht="13.5" customHeight="1">
      <c r="A98" s="18"/>
      <c r="B98" s="159" t="s">
        <v>148</v>
      </c>
      <c r="C98" s="161">
        <f>E57</f>
        <v>0</v>
      </c>
      <c r="D98" s="72"/>
      <c r="E98" s="88">
        <f>IF(ISERROR(-PMT(C100,C99,C98,)),0,-PMT(C100,C99,C98,))</f>
        <v>0</v>
      </c>
      <c r="F98" s="155"/>
      <c r="G98" s="155"/>
      <c r="H98" s="155"/>
      <c r="I98" s="155"/>
      <c r="J98" s="155"/>
      <c r="K98" s="155"/>
      <c r="L98" s="172"/>
      <c r="M98" s="18"/>
      <c r="N98" s="18"/>
      <c r="O98" s="18"/>
      <c r="P98" s="18"/>
      <c r="Q98" s="18"/>
      <c r="R98" s="18"/>
      <c r="S98" s="18"/>
      <c r="T98" s="18"/>
      <c r="U98" s="18"/>
      <c r="V98" s="18"/>
      <c r="W98" s="18"/>
      <c r="X98" s="18"/>
      <c r="Y98" s="18"/>
      <c r="Z98" s="18"/>
    </row>
    <row r="99" spans="1:26" ht="13.5" customHeight="1">
      <c r="A99" s="18"/>
      <c r="B99" s="159" t="s">
        <v>138</v>
      </c>
      <c r="C99" s="162">
        <f>E58</f>
        <v>0</v>
      </c>
      <c r="D99" s="72"/>
      <c r="E99" s="174"/>
      <c r="F99" s="155"/>
      <c r="G99" s="155"/>
      <c r="H99" s="155"/>
      <c r="I99" s="155"/>
      <c r="J99" s="155"/>
      <c r="K99" s="155"/>
      <c r="L99" s="172"/>
      <c r="M99" s="18"/>
      <c r="N99" s="18"/>
      <c r="O99" s="18"/>
      <c r="P99" s="18"/>
      <c r="Q99" s="18"/>
      <c r="R99" s="18"/>
      <c r="S99" s="18"/>
      <c r="T99" s="18"/>
      <c r="U99" s="18"/>
      <c r="V99" s="18"/>
      <c r="W99" s="18"/>
      <c r="X99" s="18"/>
      <c r="Y99" s="18"/>
      <c r="Z99" s="18"/>
    </row>
    <row r="100" spans="1:26" ht="13.5" customHeight="1">
      <c r="A100" s="18"/>
      <c r="B100" s="159" t="s">
        <v>139</v>
      </c>
      <c r="C100" s="163">
        <f>E59</f>
        <v>0</v>
      </c>
      <c r="D100" s="72"/>
      <c r="E100" s="72"/>
      <c r="F100" s="155"/>
      <c r="G100" s="155"/>
      <c r="H100" s="155"/>
      <c r="I100" s="155"/>
      <c r="J100" s="155"/>
      <c r="K100" s="155"/>
      <c r="L100" s="172"/>
      <c r="M100" s="18"/>
      <c r="N100" s="18"/>
      <c r="O100" s="18"/>
      <c r="P100" s="18"/>
      <c r="Q100" s="18"/>
      <c r="R100" s="18"/>
      <c r="S100" s="18"/>
      <c r="T100" s="18"/>
      <c r="U100" s="18"/>
      <c r="V100" s="18"/>
      <c r="W100" s="18"/>
      <c r="X100" s="18"/>
      <c r="Y100" s="18"/>
      <c r="Z100" s="18"/>
    </row>
    <row r="101" spans="1:26" ht="13.5" customHeight="1">
      <c r="A101" s="18"/>
      <c r="B101" s="164" t="s">
        <v>90</v>
      </c>
      <c r="C101" s="117" t="s">
        <v>140</v>
      </c>
      <c r="D101" s="165" t="s">
        <v>141</v>
      </c>
      <c r="E101" s="165" t="s">
        <v>142</v>
      </c>
      <c r="F101" s="155"/>
      <c r="G101" s="155"/>
      <c r="H101" s="155"/>
      <c r="I101" s="155"/>
      <c r="J101" s="155"/>
      <c r="K101" s="155"/>
      <c r="L101" s="172"/>
      <c r="M101" s="18"/>
      <c r="N101" s="18"/>
      <c r="O101" s="18"/>
      <c r="P101" s="18"/>
      <c r="Q101" s="18"/>
      <c r="R101" s="18"/>
      <c r="S101" s="18"/>
      <c r="T101" s="18"/>
      <c r="U101" s="18"/>
      <c r="V101" s="18"/>
      <c r="W101" s="18"/>
      <c r="X101" s="18"/>
      <c r="Y101" s="18"/>
      <c r="Z101" s="18"/>
    </row>
    <row r="102" spans="1:26" ht="13.5" customHeight="1">
      <c r="A102" s="18"/>
      <c r="B102" s="159">
        <f>YEAR(E97)</f>
        <v>2020</v>
      </c>
      <c r="C102" s="166">
        <f>C98*C100</f>
        <v>0</v>
      </c>
      <c r="D102" s="166">
        <f>($E$98-$C102)</f>
        <v>0</v>
      </c>
      <c r="E102" s="166">
        <f>C98-D102</f>
        <v>0</v>
      </c>
      <c r="F102" s="155"/>
      <c r="G102" s="155"/>
      <c r="H102" s="155"/>
      <c r="I102" s="155"/>
      <c r="J102" s="155"/>
      <c r="K102" s="155"/>
      <c r="L102" s="172"/>
      <c r="M102" s="18"/>
      <c r="N102" s="18"/>
      <c r="O102" s="18"/>
      <c r="P102" s="18"/>
      <c r="Q102" s="18"/>
      <c r="R102" s="18"/>
      <c r="S102" s="18"/>
      <c r="T102" s="18"/>
      <c r="U102" s="18"/>
      <c r="V102" s="18"/>
      <c r="W102" s="18"/>
      <c r="X102" s="18"/>
      <c r="Y102" s="18"/>
      <c r="Z102" s="18"/>
    </row>
    <row r="103" spans="1:26" ht="13.5" customHeight="1">
      <c r="A103" s="18"/>
      <c r="B103" s="159">
        <f t="shared" ref="B103:B110" si="31">IF(D103=0,0,B102+1)</f>
        <v>0</v>
      </c>
      <c r="C103" s="166">
        <f t="shared" ref="C103:C110" si="32">E102*$C$100</f>
        <v>0</v>
      </c>
      <c r="D103" s="166">
        <f t="shared" ref="D103:D110" si="33">IF(C103&lt;0.01,0,IF(COUNT(D102)&lt;($C$99),$E$98-$C103,$E102))</f>
        <v>0</v>
      </c>
      <c r="E103" s="166">
        <f>E102-D103</f>
        <v>0</v>
      </c>
      <c r="F103" s="155"/>
      <c r="G103" s="155"/>
      <c r="H103" s="155"/>
      <c r="I103" s="155"/>
      <c r="J103" s="155"/>
      <c r="K103" s="155"/>
      <c r="L103" s="172"/>
      <c r="M103" s="18"/>
      <c r="N103" s="18"/>
      <c r="O103" s="18"/>
      <c r="P103" s="18"/>
      <c r="Q103" s="18"/>
      <c r="R103" s="18"/>
      <c r="S103" s="18"/>
      <c r="T103" s="18"/>
      <c r="U103" s="18"/>
      <c r="V103" s="18"/>
      <c r="W103" s="18"/>
      <c r="X103" s="18"/>
      <c r="Y103" s="18"/>
      <c r="Z103" s="18"/>
    </row>
    <row r="104" spans="1:26" ht="13.5" customHeight="1">
      <c r="A104" s="18"/>
      <c r="B104" s="159">
        <f t="shared" si="31"/>
        <v>0</v>
      </c>
      <c r="C104" s="166">
        <f t="shared" si="32"/>
        <v>0</v>
      </c>
      <c r="D104" s="166">
        <f t="shared" si="33"/>
        <v>0</v>
      </c>
      <c r="E104" s="166">
        <f t="shared" ref="E104:E110" si="34">ROUND(E103-D104,2)</f>
        <v>0</v>
      </c>
      <c r="F104" s="155"/>
      <c r="G104" s="155"/>
      <c r="H104" s="155"/>
      <c r="I104" s="155"/>
      <c r="J104" s="155"/>
      <c r="K104" s="155"/>
      <c r="L104" s="172"/>
      <c r="M104" s="18"/>
      <c r="N104" s="18"/>
      <c r="O104" s="18"/>
      <c r="P104" s="18"/>
      <c r="Q104" s="18"/>
      <c r="R104" s="18"/>
      <c r="S104" s="18"/>
      <c r="T104" s="18"/>
      <c r="U104" s="18"/>
      <c r="V104" s="18"/>
      <c r="W104" s="18"/>
      <c r="X104" s="18"/>
      <c r="Y104" s="18"/>
      <c r="Z104" s="18"/>
    </row>
    <row r="105" spans="1:26" ht="13.5" customHeight="1">
      <c r="A105" s="18"/>
      <c r="B105" s="159">
        <f t="shared" si="31"/>
        <v>0</v>
      </c>
      <c r="C105" s="166">
        <f t="shared" si="32"/>
        <v>0</v>
      </c>
      <c r="D105" s="166">
        <f t="shared" si="33"/>
        <v>0</v>
      </c>
      <c r="E105" s="166">
        <f t="shared" si="34"/>
        <v>0</v>
      </c>
      <c r="F105" s="155"/>
      <c r="G105" s="155"/>
      <c r="H105" s="155"/>
      <c r="I105" s="155"/>
      <c r="J105" s="155"/>
      <c r="K105" s="155"/>
      <c r="L105" s="172"/>
      <c r="M105" s="18"/>
      <c r="N105" s="18"/>
      <c r="O105" s="18"/>
      <c r="P105" s="18"/>
      <c r="Q105" s="18"/>
      <c r="R105" s="18"/>
      <c r="S105" s="18"/>
      <c r="T105" s="18"/>
      <c r="U105" s="18"/>
      <c r="V105" s="18"/>
      <c r="W105" s="18"/>
      <c r="X105" s="18"/>
      <c r="Y105" s="18"/>
      <c r="Z105" s="18"/>
    </row>
    <row r="106" spans="1:26" ht="13.5" hidden="1" customHeight="1">
      <c r="A106" s="18"/>
      <c r="B106" s="159">
        <f t="shared" si="31"/>
        <v>0</v>
      </c>
      <c r="C106" s="166">
        <f t="shared" si="32"/>
        <v>0</v>
      </c>
      <c r="D106" s="166">
        <f t="shared" si="33"/>
        <v>0</v>
      </c>
      <c r="E106" s="166">
        <f t="shared" si="34"/>
        <v>0</v>
      </c>
      <c r="F106" s="155"/>
      <c r="G106" s="155"/>
      <c r="H106" s="155"/>
      <c r="I106" s="155"/>
      <c r="J106" s="155"/>
      <c r="K106" s="155"/>
      <c r="L106" s="172"/>
      <c r="M106" s="18"/>
      <c r="N106" s="18"/>
      <c r="O106" s="18"/>
      <c r="P106" s="18"/>
      <c r="Q106" s="18"/>
      <c r="R106" s="18"/>
      <c r="S106" s="18"/>
      <c r="T106" s="18"/>
      <c r="U106" s="18"/>
      <c r="V106" s="18"/>
      <c r="W106" s="18"/>
      <c r="X106" s="18"/>
      <c r="Y106" s="18"/>
      <c r="Z106" s="18"/>
    </row>
    <row r="107" spans="1:26" ht="13.5" hidden="1" customHeight="1">
      <c r="A107" s="18"/>
      <c r="B107" s="159">
        <f t="shared" si="31"/>
        <v>0</v>
      </c>
      <c r="C107" s="166">
        <f t="shared" si="32"/>
        <v>0</v>
      </c>
      <c r="D107" s="166">
        <f t="shared" si="33"/>
        <v>0</v>
      </c>
      <c r="E107" s="166">
        <f t="shared" si="34"/>
        <v>0</v>
      </c>
      <c r="F107" s="155"/>
      <c r="G107" s="155"/>
      <c r="H107" s="155"/>
      <c r="I107" s="155"/>
      <c r="J107" s="155"/>
      <c r="K107" s="155"/>
      <c r="L107" s="172"/>
      <c r="M107" s="18"/>
      <c r="N107" s="18"/>
      <c r="O107" s="18"/>
      <c r="P107" s="18"/>
      <c r="Q107" s="18"/>
      <c r="R107" s="18"/>
      <c r="S107" s="18"/>
      <c r="T107" s="18"/>
      <c r="U107" s="18"/>
      <c r="V107" s="18"/>
      <c r="W107" s="18"/>
      <c r="X107" s="18"/>
      <c r="Y107" s="18"/>
      <c r="Z107" s="18"/>
    </row>
    <row r="108" spans="1:26" ht="13.5" hidden="1" customHeight="1">
      <c r="A108" s="18"/>
      <c r="B108" s="159">
        <f t="shared" si="31"/>
        <v>0</v>
      </c>
      <c r="C108" s="166">
        <f t="shared" si="32"/>
        <v>0</v>
      </c>
      <c r="D108" s="166">
        <f t="shared" si="33"/>
        <v>0</v>
      </c>
      <c r="E108" s="166">
        <f t="shared" si="34"/>
        <v>0</v>
      </c>
      <c r="F108" s="155"/>
      <c r="G108" s="155"/>
      <c r="H108" s="155"/>
      <c r="I108" s="155"/>
      <c r="J108" s="155"/>
      <c r="K108" s="155"/>
      <c r="L108" s="172"/>
      <c r="M108" s="18"/>
      <c r="N108" s="18"/>
      <c r="O108" s="18"/>
      <c r="P108" s="18"/>
      <c r="Q108" s="18"/>
      <c r="R108" s="18"/>
      <c r="S108" s="18"/>
      <c r="T108" s="18"/>
      <c r="U108" s="18"/>
      <c r="V108" s="18"/>
      <c r="W108" s="18"/>
      <c r="X108" s="18"/>
      <c r="Y108" s="18"/>
      <c r="Z108" s="18"/>
    </row>
    <row r="109" spans="1:26" ht="13.5" hidden="1" customHeight="1">
      <c r="A109" s="18"/>
      <c r="B109" s="159">
        <f t="shared" si="31"/>
        <v>0</v>
      </c>
      <c r="C109" s="166">
        <f t="shared" si="32"/>
        <v>0</v>
      </c>
      <c r="D109" s="166">
        <f t="shared" si="33"/>
        <v>0</v>
      </c>
      <c r="E109" s="166">
        <f t="shared" si="34"/>
        <v>0</v>
      </c>
      <c r="F109" s="155"/>
      <c r="G109" s="155"/>
      <c r="H109" s="155"/>
      <c r="I109" s="155"/>
      <c r="J109" s="155"/>
      <c r="K109" s="155"/>
      <c r="L109" s="172"/>
      <c r="M109" s="18"/>
      <c r="N109" s="18"/>
      <c r="O109" s="18"/>
      <c r="P109" s="18"/>
      <c r="Q109" s="18"/>
      <c r="R109" s="18"/>
      <c r="S109" s="18"/>
      <c r="T109" s="18"/>
      <c r="U109" s="18"/>
      <c r="V109" s="18"/>
      <c r="W109" s="18"/>
      <c r="X109" s="18"/>
      <c r="Y109" s="18"/>
      <c r="Z109" s="18"/>
    </row>
    <row r="110" spans="1:26" ht="13.5" hidden="1" customHeight="1">
      <c r="A110" s="18"/>
      <c r="B110" s="167">
        <f t="shared" si="31"/>
        <v>0</v>
      </c>
      <c r="C110" s="166">
        <f t="shared" si="32"/>
        <v>0</v>
      </c>
      <c r="D110" s="166">
        <f t="shared" si="33"/>
        <v>0</v>
      </c>
      <c r="E110" s="168">
        <f t="shared" si="34"/>
        <v>0</v>
      </c>
      <c r="F110" s="155"/>
      <c r="G110" s="155"/>
      <c r="H110" s="155"/>
      <c r="I110" s="155"/>
      <c r="J110" s="155"/>
      <c r="K110" s="155"/>
      <c r="L110" s="172"/>
      <c r="M110" s="18"/>
      <c r="N110" s="18"/>
      <c r="O110" s="18"/>
      <c r="P110" s="18"/>
      <c r="Q110" s="18"/>
      <c r="R110" s="18"/>
      <c r="S110" s="18"/>
      <c r="T110" s="18"/>
      <c r="U110" s="18"/>
      <c r="V110" s="18"/>
      <c r="W110" s="18"/>
      <c r="X110" s="18"/>
      <c r="Y110" s="18"/>
      <c r="Z110" s="18"/>
    </row>
    <row r="111" spans="1:26" ht="13.5" customHeight="1">
      <c r="A111" s="18"/>
      <c r="B111" s="169" t="s">
        <v>143</v>
      </c>
      <c r="C111" s="170">
        <f t="shared" ref="C111:D111" si="35">SUM(C102:C109)</f>
        <v>0</v>
      </c>
      <c r="D111" s="170">
        <f t="shared" si="35"/>
        <v>0</v>
      </c>
      <c r="E111" s="170">
        <f>C111+D111</f>
        <v>0</v>
      </c>
      <c r="F111" s="179"/>
      <c r="G111" s="179"/>
      <c r="H111" s="179"/>
      <c r="I111" s="179"/>
      <c r="J111" s="179"/>
      <c r="K111" s="179"/>
      <c r="L111" s="180"/>
      <c r="M111" s="18"/>
      <c r="N111" s="18"/>
      <c r="O111" s="18"/>
      <c r="P111" s="18"/>
      <c r="Q111" s="18"/>
      <c r="R111" s="18"/>
      <c r="S111" s="18"/>
      <c r="T111" s="18"/>
      <c r="U111" s="18"/>
      <c r="V111" s="18"/>
      <c r="W111" s="18"/>
      <c r="X111" s="18"/>
      <c r="Y111" s="18"/>
      <c r="Z111" s="18"/>
    </row>
    <row r="112" spans="1:26" ht="13.5" customHeight="1">
      <c r="A112" s="18"/>
      <c r="B112" s="155"/>
      <c r="C112" s="155"/>
      <c r="D112" s="155"/>
      <c r="E112" s="155"/>
      <c r="F112" s="155"/>
      <c r="G112" s="155"/>
      <c r="H112" s="155"/>
      <c r="I112" s="155"/>
      <c r="J112" s="155"/>
      <c r="K112" s="155"/>
      <c r="L112" s="172"/>
      <c r="M112" s="18"/>
      <c r="N112" s="18"/>
      <c r="O112" s="18"/>
      <c r="P112" s="18"/>
      <c r="Q112" s="18"/>
      <c r="R112" s="18"/>
      <c r="S112" s="18"/>
      <c r="T112" s="18"/>
      <c r="U112" s="18"/>
      <c r="V112" s="18"/>
      <c r="W112" s="18"/>
      <c r="X112" s="18"/>
      <c r="Y112" s="18"/>
      <c r="Z112" s="18"/>
    </row>
    <row r="113" spans="1:26" ht="26.25" customHeight="1">
      <c r="A113" s="36"/>
      <c r="B113" s="37" t="s">
        <v>163</v>
      </c>
      <c r="C113" s="37"/>
      <c r="D113" s="37"/>
      <c r="E113" s="37"/>
      <c r="F113" s="152"/>
      <c r="G113" s="152"/>
      <c r="H113" s="36"/>
      <c r="I113" s="152"/>
      <c r="J113" s="36"/>
      <c r="K113" s="36"/>
      <c r="L113" s="36"/>
      <c r="M113" s="36"/>
      <c r="N113" s="36"/>
      <c r="O113" s="36"/>
      <c r="P113" s="36"/>
      <c r="Q113" s="36"/>
      <c r="R113" s="36"/>
      <c r="S113" s="36"/>
      <c r="T113" s="36"/>
      <c r="U113" s="36"/>
      <c r="V113" s="36"/>
      <c r="W113" s="36"/>
      <c r="X113" s="36"/>
      <c r="Y113" s="36"/>
      <c r="Z113" s="36"/>
    </row>
    <row r="114" spans="1:26" ht="13.5" customHeight="1">
      <c r="A114" s="18"/>
      <c r="B114" s="159"/>
      <c r="C114" s="72"/>
      <c r="D114" s="155"/>
      <c r="E114" s="160">
        <v>44197</v>
      </c>
      <c r="F114" s="155"/>
      <c r="G114" s="155"/>
      <c r="H114" s="155"/>
      <c r="I114" s="155"/>
      <c r="J114" s="155"/>
      <c r="K114" s="155"/>
      <c r="L114" s="172"/>
      <c r="M114" s="18"/>
      <c r="N114" s="18"/>
      <c r="O114" s="18"/>
      <c r="P114" s="18"/>
      <c r="Q114" s="18"/>
      <c r="R114" s="18"/>
      <c r="S114" s="18"/>
      <c r="T114" s="18"/>
      <c r="U114" s="18"/>
      <c r="V114" s="18"/>
      <c r="W114" s="18"/>
      <c r="X114" s="18"/>
      <c r="Y114" s="18"/>
      <c r="Z114" s="18"/>
    </row>
    <row r="115" spans="1:26" ht="13.5" customHeight="1">
      <c r="A115" s="18"/>
      <c r="B115" s="159" t="s">
        <v>148</v>
      </c>
      <c r="C115" s="161">
        <f>F57</f>
        <v>0</v>
      </c>
      <c r="D115" s="72"/>
      <c r="E115" s="88">
        <f>IF(ISERROR(-PMT(C117,C116,C115,)),0,-PMT(C117,C116,C115,))</f>
        <v>0</v>
      </c>
      <c r="F115" s="155"/>
      <c r="G115" s="155"/>
      <c r="H115" s="155"/>
      <c r="I115" s="155"/>
      <c r="J115" s="155"/>
      <c r="K115" s="155"/>
      <c r="L115" s="172"/>
      <c r="M115" s="18"/>
      <c r="N115" s="18"/>
      <c r="O115" s="18"/>
      <c r="P115" s="18"/>
      <c r="Q115" s="18"/>
      <c r="R115" s="18"/>
      <c r="S115" s="18"/>
      <c r="T115" s="18"/>
      <c r="U115" s="18"/>
      <c r="V115" s="18"/>
      <c r="W115" s="18"/>
      <c r="X115" s="18"/>
      <c r="Y115" s="18"/>
      <c r="Z115" s="18"/>
    </row>
    <row r="116" spans="1:26" ht="13.5" customHeight="1">
      <c r="A116" s="18"/>
      <c r="B116" s="159" t="s">
        <v>138</v>
      </c>
      <c r="C116" s="162">
        <f>F58</f>
        <v>0</v>
      </c>
      <c r="D116" s="72"/>
      <c r="E116" s="174"/>
      <c r="F116" s="155"/>
      <c r="G116" s="155"/>
      <c r="H116" s="155"/>
      <c r="I116" s="155"/>
      <c r="J116" s="155"/>
      <c r="K116" s="155"/>
      <c r="L116" s="172"/>
      <c r="M116" s="18"/>
      <c r="N116" s="18"/>
      <c r="O116" s="18"/>
      <c r="P116" s="18"/>
      <c r="Q116" s="18"/>
      <c r="R116" s="18"/>
      <c r="S116" s="18"/>
      <c r="T116" s="18"/>
      <c r="U116" s="18"/>
      <c r="V116" s="18"/>
      <c r="W116" s="18"/>
      <c r="X116" s="18"/>
      <c r="Y116" s="18"/>
      <c r="Z116" s="18"/>
    </row>
    <row r="117" spans="1:26" ht="13.5" customHeight="1">
      <c r="A117" s="18"/>
      <c r="B117" s="159" t="s">
        <v>139</v>
      </c>
      <c r="C117" s="163">
        <f>F59</f>
        <v>0</v>
      </c>
      <c r="D117" s="72"/>
      <c r="E117" s="72"/>
      <c r="F117" s="155"/>
      <c r="G117" s="155"/>
      <c r="H117" s="155"/>
      <c r="I117" s="155"/>
      <c r="J117" s="155"/>
      <c r="K117" s="155"/>
      <c r="L117" s="172"/>
      <c r="M117" s="18"/>
      <c r="N117" s="18"/>
      <c r="O117" s="18"/>
      <c r="P117" s="18"/>
      <c r="Q117" s="18"/>
      <c r="R117" s="18"/>
      <c r="S117" s="18"/>
      <c r="T117" s="18"/>
      <c r="U117" s="18"/>
      <c r="V117" s="18"/>
      <c r="W117" s="18"/>
      <c r="X117" s="18"/>
      <c r="Y117" s="18"/>
      <c r="Z117" s="18"/>
    </row>
    <row r="118" spans="1:26" ht="13.5" customHeight="1">
      <c r="A118" s="18"/>
      <c r="B118" s="164" t="s">
        <v>90</v>
      </c>
      <c r="C118" s="117" t="s">
        <v>140</v>
      </c>
      <c r="D118" s="165" t="s">
        <v>141</v>
      </c>
      <c r="E118" s="165" t="s">
        <v>142</v>
      </c>
      <c r="F118" s="155"/>
      <c r="G118" s="155"/>
      <c r="H118" s="155"/>
      <c r="I118" s="155"/>
      <c r="J118" s="155"/>
      <c r="K118" s="155"/>
      <c r="L118" s="172"/>
      <c r="M118" s="18"/>
      <c r="N118" s="18"/>
      <c r="O118" s="18"/>
      <c r="P118" s="18"/>
      <c r="Q118" s="18"/>
      <c r="R118" s="18"/>
      <c r="S118" s="18"/>
      <c r="T118" s="18"/>
      <c r="U118" s="18"/>
      <c r="V118" s="18"/>
      <c r="W118" s="18"/>
      <c r="X118" s="18"/>
      <c r="Y118" s="18"/>
      <c r="Z118" s="18"/>
    </row>
    <row r="119" spans="1:26" ht="13.5" customHeight="1">
      <c r="A119" s="18"/>
      <c r="B119" s="159">
        <f>YEAR(E114)</f>
        <v>2021</v>
      </c>
      <c r="C119" s="166">
        <f>C115*C117</f>
        <v>0</v>
      </c>
      <c r="D119" s="166">
        <f>($E$115-$C119)</f>
        <v>0</v>
      </c>
      <c r="E119" s="166">
        <f>C115-D119</f>
        <v>0</v>
      </c>
      <c r="F119" s="155"/>
      <c r="G119" s="155"/>
      <c r="H119" s="155"/>
      <c r="I119" s="155"/>
      <c r="J119" s="155"/>
      <c r="K119" s="155"/>
      <c r="L119" s="172"/>
      <c r="M119" s="18"/>
      <c r="N119" s="18"/>
      <c r="O119" s="18"/>
      <c r="P119" s="18"/>
      <c r="Q119" s="18"/>
      <c r="R119" s="18"/>
      <c r="S119" s="18"/>
      <c r="T119" s="18"/>
      <c r="U119" s="18"/>
      <c r="V119" s="18"/>
      <c r="W119" s="18"/>
      <c r="X119" s="18"/>
      <c r="Y119" s="18"/>
      <c r="Z119" s="18"/>
    </row>
    <row r="120" spans="1:26" ht="13.5" customHeight="1">
      <c r="A120" s="18"/>
      <c r="B120" s="159">
        <f t="shared" ref="B120:B127" si="36">IF(D120=0,0,B119+1)</f>
        <v>0</v>
      </c>
      <c r="C120" s="166">
        <f t="shared" ref="C120:C127" si="37">E119*$C$117</f>
        <v>0</v>
      </c>
      <c r="D120" s="166">
        <f t="shared" ref="D120:D127" si="38">IF(C120&lt;0.01,0,IF(COUNT(D119)&lt;($C$116),$E$115-$C120,$E119))</f>
        <v>0</v>
      </c>
      <c r="E120" s="166">
        <f>E119-D120</f>
        <v>0</v>
      </c>
      <c r="F120" s="155"/>
      <c r="G120" s="155"/>
      <c r="H120" s="155"/>
      <c r="I120" s="155"/>
      <c r="J120" s="155"/>
      <c r="K120" s="155"/>
      <c r="L120" s="172"/>
      <c r="M120" s="18"/>
      <c r="N120" s="18"/>
      <c r="O120" s="18"/>
      <c r="P120" s="18"/>
      <c r="Q120" s="18"/>
      <c r="R120" s="18"/>
      <c r="S120" s="18"/>
      <c r="T120" s="18"/>
      <c r="U120" s="18"/>
      <c r="V120" s="18"/>
      <c r="W120" s="18"/>
      <c r="X120" s="18"/>
      <c r="Y120" s="18"/>
      <c r="Z120" s="18"/>
    </row>
    <row r="121" spans="1:26" ht="13.5" customHeight="1">
      <c r="A121" s="18"/>
      <c r="B121" s="159">
        <f t="shared" si="36"/>
        <v>0</v>
      </c>
      <c r="C121" s="166">
        <f t="shared" si="37"/>
        <v>0</v>
      </c>
      <c r="D121" s="166">
        <f t="shared" si="38"/>
        <v>0</v>
      </c>
      <c r="E121" s="166">
        <f t="shared" ref="E121:E127" si="39">ROUND(E120-D121,2)</f>
        <v>0</v>
      </c>
      <c r="F121" s="155"/>
      <c r="G121" s="155"/>
      <c r="H121" s="155"/>
      <c r="I121" s="155"/>
      <c r="J121" s="155"/>
      <c r="K121" s="155"/>
      <c r="L121" s="172"/>
      <c r="M121" s="18"/>
      <c r="N121" s="18"/>
      <c r="O121" s="18"/>
      <c r="P121" s="18"/>
      <c r="Q121" s="18"/>
      <c r="R121" s="18"/>
      <c r="S121" s="18"/>
      <c r="T121" s="18"/>
      <c r="U121" s="18"/>
      <c r="V121" s="18"/>
      <c r="W121" s="18"/>
      <c r="X121" s="18"/>
      <c r="Y121" s="18"/>
      <c r="Z121" s="18"/>
    </row>
    <row r="122" spans="1:26" ht="13.5" customHeight="1">
      <c r="A122" s="18"/>
      <c r="B122" s="159">
        <f t="shared" si="36"/>
        <v>0</v>
      </c>
      <c r="C122" s="166">
        <f t="shared" si="37"/>
        <v>0</v>
      </c>
      <c r="D122" s="166">
        <f t="shared" si="38"/>
        <v>0</v>
      </c>
      <c r="E122" s="166">
        <f t="shared" si="39"/>
        <v>0</v>
      </c>
      <c r="F122" s="155"/>
      <c r="G122" s="155"/>
      <c r="H122" s="155"/>
      <c r="I122" s="155"/>
      <c r="J122" s="155"/>
      <c r="K122" s="155"/>
      <c r="L122" s="172"/>
      <c r="M122" s="18"/>
      <c r="N122" s="18"/>
      <c r="O122" s="18"/>
      <c r="P122" s="18"/>
      <c r="Q122" s="18"/>
      <c r="R122" s="18"/>
      <c r="S122" s="18"/>
      <c r="T122" s="18"/>
      <c r="U122" s="18"/>
      <c r="V122" s="18"/>
      <c r="W122" s="18"/>
      <c r="X122" s="18"/>
      <c r="Y122" s="18"/>
      <c r="Z122" s="18"/>
    </row>
    <row r="123" spans="1:26" ht="13.5" customHeight="1">
      <c r="A123" s="18"/>
      <c r="B123" s="159">
        <f t="shared" si="36"/>
        <v>0</v>
      </c>
      <c r="C123" s="166">
        <f t="shared" si="37"/>
        <v>0</v>
      </c>
      <c r="D123" s="166">
        <f t="shared" si="38"/>
        <v>0</v>
      </c>
      <c r="E123" s="166">
        <f t="shared" si="39"/>
        <v>0</v>
      </c>
      <c r="F123" s="155"/>
      <c r="G123" s="155"/>
      <c r="H123" s="155"/>
      <c r="I123" s="155"/>
      <c r="J123" s="155"/>
      <c r="K123" s="155"/>
      <c r="L123" s="172"/>
      <c r="M123" s="18"/>
      <c r="N123" s="18"/>
      <c r="O123" s="18"/>
      <c r="P123" s="18"/>
      <c r="Q123" s="18"/>
      <c r="R123" s="18"/>
      <c r="S123" s="18"/>
      <c r="T123" s="18"/>
      <c r="U123" s="18"/>
      <c r="V123" s="18"/>
      <c r="W123" s="18"/>
      <c r="X123" s="18"/>
      <c r="Y123" s="18"/>
      <c r="Z123" s="18"/>
    </row>
    <row r="124" spans="1:26" ht="13.5" hidden="1" customHeight="1">
      <c r="A124" s="18"/>
      <c r="B124" s="159">
        <f t="shared" si="36"/>
        <v>0</v>
      </c>
      <c r="C124" s="166">
        <f t="shared" si="37"/>
        <v>0</v>
      </c>
      <c r="D124" s="166">
        <f t="shared" si="38"/>
        <v>0</v>
      </c>
      <c r="E124" s="166">
        <f t="shared" si="39"/>
        <v>0</v>
      </c>
      <c r="F124" s="155"/>
      <c r="G124" s="155"/>
      <c r="H124" s="155"/>
      <c r="I124" s="155"/>
      <c r="J124" s="155"/>
      <c r="K124" s="155"/>
      <c r="L124" s="172"/>
      <c r="M124" s="18"/>
      <c r="N124" s="18"/>
      <c r="O124" s="18"/>
      <c r="P124" s="18"/>
      <c r="Q124" s="18"/>
      <c r="R124" s="18"/>
      <c r="S124" s="18"/>
      <c r="T124" s="18"/>
      <c r="U124" s="18"/>
      <c r="V124" s="18"/>
      <c r="W124" s="18"/>
      <c r="X124" s="18"/>
      <c r="Y124" s="18"/>
      <c r="Z124" s="18"/>
    </row>
    <row r="125" spans="1:26" ht="13.5" hidden="1" customHeight="1">
      <c r="A125" s="18"/>
      <c r="B125" s="159">
        <f t="shared" si="36"/>
        <v>0</v>
      </c>
      <c r="C125" s="166">
        <f t="shared" si="37"/>
        <v>0</v>
      </c>
      <c r="D125" s="166">
        <f t="shared" si="38"/>
        <v>0</v>
      </c>
      <c r="E125" s="166">
        <f t="shared" si="39"/>
        <v>0</v>
      </c>
      <c r="F125" s="155"/>
      <c r="G125" s="155"/>
      <c r="H125" s="155"/>
      <c r="I125" s="155"/>
      <c r="J125" s="155"/>
      <c r="K125" s="155"/>
      <c r="L125" s="172"/>
      <c r="M125" s="18"/>
      <c r="N125" s="18"/>
      <c r="O125" s="18"/>
      <c r="P125" s="18"/>
      <c r="Q125" s="18"/>
      <c r="R125" s="18"/>
      <c r="S125" s="18"/>
      <c r="T125" s="18"/>
      <c r="U125" s="18"/>
      <c r="V125" s="18"/>
      <c r="W125" s="18"/>
      <c r="X125" s="18"/>
      <c r="Y125" s="18"/>
      <c r="Z125" s="18"/>
    </row>
    <row r="126" spans="1:26" ht="13.5" hidden="1" customHeight="1">
      <c r="A126" s="18"/>
      <c r="B126" s="159">
        <f t="shared" si="36"/>
        <v>0</v>
      </c>
      <c r="C126" s="166">
        <f t="shared" si="37"/>
        <v>0</v>
      </c>
      <c r="D126" s="166">
        <f t="shared" si="38"/>
        <v>0</v>
      </c>
      <c r="E126" s="166">
        <f t="shared" si="39"/>
        <v>0</v>
      </c>
      <c r="F126" s="155"/>
      <c r="G126" s="155"/>
      <c r="H126" s="155"/>
      <c r="I126" s="155"/>
      <c r="J126" s="155"/>
      <c r="K126" s="155"/>
      <c r="L126" s="172"/>
      <c r="M126" s="18"/>
      <c r="N126" s="18"/>
      <c r="O126" s="18"/>
      <c r="P126" s="18"/>
      <c r="Q126" s="18"/>
      <c r="R126" s="18"/>
      <c r="S126" s="18"/>
      <c r="T126" s="18"/>
      <c r="U126" s="18"/>
      <c r="V126" s="18"/>
      <c r="W126" s="18"/>
      <c r="X126" s="18"/>
      <c r="Y126" s="18"/>
      <c r="Z126" s="18"/>
    </row>
    <row r="127" spans="1:26" ht="15.75" hidden="1" customHeight="1">
      <c r="A127" s="18"/>
      <c r="B127" s="167">
        <f t="shared" si="36"/>
        <v>0</v>
      </c>
      <c r="C127" s="166">
        <f t="shared" si="37"/>
        <v>0</v>
      </c>
      <c r="D127" s="166">
        <f t="shared" si="38"/>
        <v>0</v>
      </c>
      <c r="E127" s="168">
        <f t="shared" si="39"/>
        <v>0</v>
      </c>
      <c r="F127" s="155"/>
      <c r="G127" s="155"/>
      <c r="H127" s="155"/>
      <c r="I127" s="155"/>
      <c r="J127" s="155"/>
      <c r="K127" s="155"/>
      <c r="L127" s="172"/>
      <c r="M127" s="18"/>
      <c r="N127" s="18"/>
      <c r="O127" s="18"/>
      <c r="P127" s="18"/>
      <c r="Q127" s="18"/>
      <c r="R127" s="18"/>
      <c r="S127" s="18"/>
      <c r="T127" s="18"/>
      <c r="U127" s="18"/>
      <c r="V127" s="18"/>
      <c r="W127" s="18"/>
      <c r="X127" s="18"/>
      <c r="Y127" s="18"/>
      <c r="Z127" s="18"/>
    </row>
    <row r="128" spans="1:26" ht="13.5" customHeight="1">
      <c r="A128" s="18"/>
      <c r="B128" s="169" t="s">
        <v>143</v>
      </c>
      <c r="C128" s="170">
        <f t="shared" ref="C128:D128" si="40">SUM(C119:C126)</f>
        <v>0</v>
      </c>
      <c r="D128" s="170">
        <f t="shared" si="40"/>
        <v>0</v>
      </c>
      <c r="E128" s="170">
        <f>C128+D128</f>
        <v>0</v>
      </c>
      <c r="F128" s="155"/>
      <c r="G128" s="155"/>
      <c r="H128" s="155"/>
      <c r="I128" s="155"/>
      <c r="J128" s="155"/>
      <c r="K128" s="155"/>
      <c r="L128" s="172"/>
      <c r="M128" s="18"/>
      <c r="N128" s="18"/>
      <c r="O128" s="18"/>
      <c r="P128" s="18"/>
      <c r="Q128" s="18"/>
      <c r="R128" s="18"/>
      <c r="S128" s="18"/>
      <c r="T128" s="18"/>
      <c r="U128" s="18"/>
      <c r="V128" s="18"/>
      <c r="W128" s="18"/>
      <c r="X128" s="18"/>
      <c r="Y128" s="18"/>
      <c r="Z128" s="18"/>
    </row>
    <row r="129" spans="1:26" ht="13.5" customHeight="1">
      <c r="A129" s="18"/>
      <c r="B129" s="155"/>
      <c r="C129" s="155"/>
      <c r="D129" s="155"/>
      <c r="E129" s="155"/>
      <c r="F129" s="155"/>
      <c r="G129" s="155"/>
      <c r="H129" s="155"/>
      <c r="I129" s="155"/>
      <c r="J129" s="155"/>
      <c r="K129" s="155"/>
      <c r="L129" s="172"/>
      <c r="M129" s="18"/>
      <c r="N129" s="18"/>
      <c r="O129" s="18"/>
      <c r="P129" s="18"/>
      <c r="Q129" s="18"/>
      <c r="R129" s="18"/>
      <c r="S129" s="18"/>
      <c r="T129" s="18"/>
      <c r="U129" s="18"/>
      <c r="V129" s="18"/>
      <c r="W129" s="18"/>
      <c r="X129" s="18"/>
      <c r="Y129" s="18"/>
      <c r="Z129" s="18"/>
    </row>
    <row r="130" spans="1:26" ht="26.25" customHeight="1">
      <c r="A130" s="36"/>
      <c r="B130" s="37" t="s">
        <v>174</v>
      </c>
      <c r="C130" s="37"/>
      <c r="D130" s="37"/>
      <c r="E130" s="37"/>
      <c r="F130" s="152"/>
      <c r="G130" s="152"/>
      <c r="H130" s="36"/>
      <c r="I130" s="152"/>
      <c r="J130" s="36"/>
      <c r="K130" s="36"/>
      <c r="L130" s="36"/>
      <c r="M130" s="36"/>
      <c r="N130" s="36"/>
      <c r="O130" s="36"/>
      <c r="P130" s="36"/>
      <c r="Q130" s="36"/>
      <c r="R130" s="36"/>
      <c r="S130" s="36"/>
      <c r="T130" s="36"/>
      <c r="U130" s="36"/>
      <c r="V130" s="36"/>
      <c r="W130" s="36"/>
      <c r="X130" s="36"/>
      <c r="Y130" s="36"/>
      <c r="Z130" s="36"/>
    </row>
    <row r="131" spans="1:26" ht="13.5" customHeight="1">
      <c r="A131" s="18"/>
      <c r="B131" s="159"/>
      <c r="C131" s="72"/>
      <c r="D131" s="155"/>
      <c r="E131" s="160">
        <v>44562</v>
      </c>
      <c r="F131" s="155"/>
      <c r="G131" s="155"/>
      <c r="H131" s="155"/>
      <c r="I131" s="155"/>
      <c r="J131" s="155"/>
      <c r="K131" s="155"/>
      <c r="L131" s="172"/>
      <c r="M131" s="18"/>
      <c r="N131" s="18"/>
      <c r="O131" s="18"/>
      <c r="P131" s="18"/>
      <c r="Q131" s="18"/>
      <c r="R131" s="18"/>
      <c r="S131" s="18"/>
      <c r="T131" s="18"/>
      <c r="U131" s="18"/>
      <c r="V131" s="18"/>
      <c r="W131" s="18"/>
      <c r="X131" s="18"/>
      <c r="Y131" s="18"/>
      <c r="Z131" s="18"/>
    </row>
    <row r="132" spans="1:26" ht="13.5" customHeight="1">
      <c r="A132" s="18"/>
      <c r="B132" s="159" t="s">
        <v>148</v>
      </c>
      <c r="C132" s="161">
        <f>G57</f>
        <v>0</v>
      </c>
      <c r="D132" s="72"/>
      <c r="E132" s="88">
        <f>IF(ISERROR(-PMT(C134,C133,C132,)),0,-PMT(C134,C133,C132,))</f>
        <v>0</v>
      </c>
      <c r="F132" s="155"/>
      <c r="G132" s="155"/>
      <c r="H132" s="155"/>
      <c r="I132" s="155"/>
      <c r="J132" s="155"/>
      <c r="K132" s="155"/>
      <c r="L132" s="172"/>
      <c r="M132" s="18"/>
      <c r="N132" s="18"/>
      <c r="O132" s="18"/>
      <c r="P132" s="18"/>
      <c r="Q132" s="18"/>
      <c r="R132" s="18"/>
      <c r="S132" s="18"/>
      <c r="T132" s="18"/>
      <c r="U132" s="18"/>
      <c r="V132" s="18"/>
      <c r="W132" s="18"/>
      <c r="X132" s="18"/>
      <c r="Y132" s="18"/>
      <c r="Z132" s="18"/>
    </row>
    <row r="133" spans="1:26" ht="13.5" customHeight="1">
      <c r="A133" s="18"/>
      <c r="B133" s="159" t="s">
        <v>138</v>
      </c>
      <c r="C133" s="162">
        <f>G58</f>
        <v>0</v>
      </c>
      <c r="D133" s="72"/>
      <c r="E133" s="174"/>
      <c r="F133" s="155"/>
      <c r="G133" s="155"/>
      <c r="H133" s="155"/>
      <c r="I133" s="155"/>
      <c r="J133" s="155"/>
      <c r="K133" s="155"/>
      <c r="L133" s="172"/>
      <c r="M133" s="18"/>
      <c r="N133" s="18"/>
      <c r="O133" s="18"/>
      <c r="P133" s="18"/>
      <c r="Q133" s="18"/>
      <c r="R133" s="18"/>
      <c r="S133" s="18"/>
      <c r="T133" s="18"/>
      <c r="U133" s="18"/>
      <c r="V133" s="18"/>
      <c r="W133" s="18"/>
      <c r="X133" s="18"/>
      <c r="Y133" s="18"/>
      <c r="Z133" s="18"/>
    </row>
    <row r="134" spans="1:26" ht="13.5" customHeight="1">
      <c r="A134" s="18"/>
      <c r="B134" s="159" t="s">
        <v>139</v>
      </c>
      <c r="C134" s="163">
        <f>G59</f>
        <v>0</v>
      </c>
      <c r="D134" s="72"/>
      <c r="E134" s="72"/>
      <c r="F134" s="155"/>
      <c r="G134" s="155"/>
      <c r="H134" s="155"/>
      <c r="I134" s="155"/>
      <c r="J134" s="155"/>
      <c r="K134" s="155"/>
      <c r="L134" s="172"/>
      <c r="M134" s="18"/>
      <c r="N134" s="18"/>
      <c r="O134" s="18"/>
      <c r="P134" s="18"/>
      <c r="Q134" s="18"/>
      <c r="R134" s="18"/>
      <c r="S134" s="18"/>
      <c r="T134" s="18"/>
      <c r="U134" s="18"/>
      <c r="V134" s="18"/>
      <c r="W134" s="18"/>
      <c r="X134" s="18"/>
      <c r="Y134" s="18"/>
      <c r="Z134" s="18"/>
    </row>
    <row r="135" spans="1:26" ht="13.5" customHeight="1">
      <c r="A135" s="18"/>
      <c r="B135" s="164" t="s">
        <v>90</v>
      </c>
      <c r="C135" s="117" t="s">
        <v>140</v>
      </c>
      <c r="D135" s="165" t="s">
        <v>141</v>
      </c>
      <c r="E135" s="165" t="s">
        <v>142</v>
      </c>
      <c r="F135" s="155"/>
      <c r="G135" s="155"/>
      <c r="H135" s="155"/>
      <c r="I135" s="155"/>
      <c r="J135" s="155"/>
      <c r="K135" s="155"/>
      <c r="L135" s="172"/>
      <c r="M135" s="18"/>
      <c r="N135" s="18"/>
      <c r="O135" s="18"/>
      <c r="P135" s="18"/>
      <c r="Q135" s="18"/>
      <c r="R135" s="18"/>
      <c r="S135" s="18"/>
      <c r="T135" s="18"/>
      <c r="U135" s="18"/>
      <c r="V135" s="18"/>
      <c r="W135" s="18"/>
      <c r="X135" s="18"/>
      <c r="Y135" s="18"/>
      <c r="Z135" s="18"/>
    </row>
    <row r="136" spans="1:26" ht="13.5" customHeight="1">
      <c r="A136" s="18"/>
      <c r="B136" s="159">
        <f>YEAR(E131)</f>
        <v>2022</v>
      </c>
      <c r="C136" s="166">
        <f>C132*C134</f>
        <v>0</v>
      </c>
      <c r="D136" s="166">
        <f>($E$132-$C136)</f>
        <v>0</v>
      </c>
      <c r="E136" s="166">
        <f>C132-D136</f>
        <v>0</v>
      </c>
      <c r="F136" s="155"/>
      <c r="G136" s="155"/>
      <c r="H136" s="155"/>
      <c r="I136" s="155"/>
      <c r="J136" s="155"/>
      <c r="K136" s="155"/>
      <c r="L136" s="172"/>
      <c r="M136" s="18"/>
      <c r="N136" s="18"/>
      <c r="O136" s="18"/>
      <c r="P136" s="18"/>
      <c r="Q136" s="18"/>
      <c r="R136" s="18"/>
      <c r="S136" s="18"/>
      <c r="T136" s="18"/>
      <c r="U136" s="18"/>
      <c r="V136" s="18"/>
      <c r="W136" s="18"/>
      <c r="X136" s="18"/>
      <c r="Y136" s="18"/>
      <c r="Z136" s="18"/>
    </row>
    <row r="137" spans="1:26" ht="13.5" customHeight="1">
      <c r="A137" s="18"/>
      <c r="B137" s="159">
        <f t="shared" ref="B137:B144" si="41">IF(D137=0,0,B136+1)</f>
        <v>0</v>
      </c>
      <c r="C137" s="166">
        <f t="shared" ref="C137:C144" si="42">E136*$C$134</f>
        <v>0</v>
      </c>
      <c r="D137" s="166">
        <f t="shared" ref="D137:D144" si="43">IF(C137&lt;0.01,0,IF(COUNT(D136)&lt;($C$133),$E$132-$C137,$E136))</f>
        <v>0</v>
      </c>
      <c r="E137" s="166">
        <f>E136-D137</f>
        <v>0</v>
      </c>
      <c r="F137" s="155"/>
      <c r="G137" s="155"/>
      <c r="H137" s="155"/>
      <c r="I137" s="155"/>
      <c r="J137" s="155"/>
      <c r="K137" s="155"/>
      <c r="L137" s="172"/>
      <c r="M137" s="18"/>
      <c r="N137" s="18"/>
      <c r="O137" s="18"/>
      <c r="P137" s="18"/>
      <c r="Q137" s="18"/>
      <c r="R137" s="18"/>
      <c r="S137" s="18"/>
      <c r="T137" s="18"/>
      <c r="U137" s="18"/>
      <c r="V137" s="18"/>
      <c r="W137" s="18"/>
      <c r="X137" s="18"/>
      <c r="Y137" s="18"/>
      <c r="Z137" s="18"/>
    </row>
    <row r="138" spans="1:26" ht="13.5" customHeight="1">
      <c r="A138" s="18"/>
      <c r="B138" s="159">
        <f t="shared" si="41"/>
        <v>0</v>
      </c>
      <c r="C138" s="166">
        <f t="shared" si="42"/>
        <v>0</v>
      </c>
      <c r="D138" s="166">
        <f t="shared" si="43"/>
        <v>0</v>
      </c>
      <c r="E138" s="166">
        <f t="shared" ref="E138:E144" si="44">ROUND(E137-D138,2)</f>
        <v>0</v>
      </c>
      <c r="F138" s="155"/>
      <c r="G138" s="155"/>
      <c r="H138" s="155"/>
      <c r="I138" s="155"/>
      <c r="J138" s="155"/>
      <c r="K138" s="155"/>
      <c r="L138" s="172"/>
      <c r="M138" s="18"/>
      <c r="N138" s="18"/>
      <c r="O138" s="18"/>
      <c r="P138" s="18"/>
      <c r="Q138" s="18"/>
      <c r="R138" s="18"/>
      <c r="S138" s="18"/>
      <c r="T138" s="18"/>
      <c r="U138" s="18"/>
      <c r="V138" s="18"/>
      <c r="W138" s="18"/>
      <c r="X138" s="18"/>
      <c r="Y138" s="18"/>
      <c r="Z138" s="18"/>
    </row>
    <row r="139" spans="1:26" ht="13.5" customHeight="1">
      <c r="A139" s="18"/>
      <c r="B139" s="159">
        <f t="shared" si="41"/>
        <v>0</v>
      </c>
      <c r="C139" s="166">
        <f t="shared" si="42"/>
        <v>0</v>
      </c>
      <c r="D139" s="166">
        <f t="shared" si="43"/>
        <v>0</v>
      </c>
      <c r="E139" s="166">
        <f t="shared" si="44"/>
        <v>0</v>
      </c>
      <c r="F139" s="155"/>
      <c r="G139" s="155"/>
      <c r="H139" s="155"/>
      <c r="I139" s="155"/>
      <c r="J139" s="155"/>
      <c r="K139" s="155"/>
      <c r="L139" s="172"/>
      <c r="M139" s="18"/>
      <c r="N139" s="18"/>
      <c r="O139" s="18"/>
      <c r="P139" s="18"/>
      <c r="Q139" s="18"/>
      <c r="R139" s="18"/>
      <c r="S139" s="18"/>
      <c r="T139" s="18"/>
      <c r="U139" s="18"/>
      <c r="V139" s="18"/>
      <c r="W139" s="18"/>
      <c r="X139" s="18"/>
      <c r="Y139" s="18"/>
      <c r="Z139" s="18"/>
    </row>
    <row r="140" spans="1:26" ht="13.5" customHeight="1">
      <c r="A140" s="18"/>
      <c r="B140" s="159">
        <f t="shared" si="41"/>
        <v>0</v>
      </c>
      <c r="C140" s="166">
        <f t="shared" si="42"/>
        <v>0</v>
      </c>
      <c r="D140" s="166">
        <f t="shared" si="43"/>
        <v>0</v>
      </c>
      <c r="E140" s="166">
        <f t="shared" si="44"/>
        <v>0</v>
      </c>
      <c r="F140" s="155"/>
      <c r="G140" s="155"/>
      <c r="H140" s="155"/>
      <c r="I140" s="155"/>
      <c r="J140" s="155"/>
      <c r="K140" s="155"/>
      <c r="L140" s="172"/>
      <c r="M140" s="18"/>
      <c r="N140" s="18"/>
      <c r="O140" s="18"/>
      <c r="P140" s="18"/>
      <c r="Q140" s="18"/>
      <c r="R140" s="18"/>
      <c r="S140" s="18"/>
      <c r="T140" s="18"/>
      <c r="U140" s="18"/>
      <c r="V140" s="18"/>
      <c r="W140" s="18"/>
      <c r="X140" s="18"/>
      <c r="Y140" s="18"/>
      <c r="Z140" s="18"/>
    </row>
    <row r="141" spans="1:26" ht="13.5" hidden="1" customHeight="1">
      <c r="A141" s="18"/>
      <c r="B141" s="159">
        <f t="shared" si="41"/>
        <v>0</v>
      </c>
      <c r="C141" s="166">
        <f t="shared" si="42"/>
        <v>0</v>
      </c>
      <c r="D141" s="166">
        <f t="shared" si="43"/>
        <v>0</v>
      </c>
      <c r="E141" s="166">
        <f t="shared" si="44"/>
        <v>0</v>
      </c>
      <c r="F141" s="155"/>
      <c r="G141" s="155"/>
      <c r="H141" s="155"/>
      <c r="I141" s="155"/>
      <c r="J141" s="155"/>
      <c r="K141" s="155"/>
      <c r="L141" s="172"/>
      <c r="M141" s="18"/>
      <c r="N141" s="18"/>
      <c r="O141" s="18"/>
      <c r="P141" s="18"/>
      <c r="Q141" s="18"/>
      <c r="R141" s="18"/>
      <c r="S141" s="18"/>
      <c r="T141" s="18"/>
      <c r="U141" s="18"/>
      <c r="V141" s="18"/>
      <c r="W141" s="18"/>
      <c r="X141" s="18"/>
      <c r="Y141" s="18"/>
      <c r="Z141" s="18"/>
    </row>
    <row r="142" spans="1:26" ht="13.5" hidden="1" customHeight="1">
      <c r="A142" s="18"/>
      <c r="B142" s="159">
        <f t="shared" si="41"/>
        <v>0</v>
      </c>
      <c r="C142" s="166">
        <f t="shared" si="42"/>
        <v>0</v>
      </c>
      <c r="D142" s="166">
        <f t="shared" si="43"/>
        <v>0</v>
      </c>
      <c r="E142" s="166">
        <f t="shared" si="44"/>
        <v>0</v>
      </c>
      <c r="F142" s="155"/>
      <c r="G142" s="155"/>
      <c r="H142" s="155"/>
      <c r="I142" s="155"/>
      <c r="J142" s="155"/>
      <c r="K142" s="155"/>
      <c r="L142" s="172"/>
      <c r="M142" s="18"/>
      <c r="N142" s="18"/>
      <c r="O142" s="18"/>
      <c r="P142" s="18"/>
      <c r="Q142" s="18"/>
      <c r="R142" s="18"/>
      <c r="S142" s="18"/>
      <c r="T142" s="18"/>
      <c r="U142" s="18"/>
      <c r="V142" s="18"/>
      <c r="W142" s="18"/>
      <c r="X142" s="18"/>
      <c r="Y142" s="18"/>
      <c r="Z142" s="18"/>
    </row>
    <row r="143" spans="1:26" ht="13.5" hidden="1" customHeight="1">
      <c r="A143" s="18"/>
      <c r="B143" s="159">
        <f t="shared" si="41"/>
        <v>0</v>
      </c>
      <c r="C143" s="166">
        <f t="shared" si="42"/>
        <v>0</v>
      </c>
      <c r="D143" s="166">
        <f t="shared" si="43"/>
        <v>0</v>
      </c>
      <c r="E143" s="166">
        <f t="shared" si="44"/>
        <v>0</v>
      </c>
      <c r="F143" s="155"/>
      <c r="G143" s="155"/>
      <c r="H143" s="155"/>
      <c r="I143" s="155"/>
      <c r="J143" s="155"/>
      <c r="K143" s="155"/>
      <c r="L143" s="172"/>
      <c r="M143" s="18"/>
      <c r="N143" s="18"/>
      <c r="O143" s="18"/>
      <c r="P143" s="18"/>
      <c r="Q143" s="18"/>
      <c r="R143" s="18"/>
      <c r="S143" s="18"/>
      <c r="T143" s="18"/>
      <c r="U143" s="18"/>
      <c r="V143" s="18"/>
      <c r="W143" s="18"/>
      <c r="X143" s="18"/>
      <c r="Y143" s="18"/>
      <c r="Z143" s="18"/>
    </row>
    <row r="144" spans="1:26" ht="13.5" hidden="1" customHeight="1">
      <c r="A144" s="18"/>
      <c r="B144" s="167">
        <f t="shared" si="41"/>
        <v>0</v>
      </c>
      <c r="C144" s="166">
        <f t="shared" si="42"/>
        <v>0</v>
      </c>
      <c r="D144" s="166">
        <f t="shared" si="43"/>
        <v>0</v>
      </c>
      <c r="E144" s="168">
        <f t="shared" si="44"/>
        <v>0</v>
      </c>
      <c r="F144" s="155"/>
      <c r="G144" s="155"/>
      <c r="H144" s="155"/>
      <c r="I144" s="155"/>
      <c r="J144" s="155"/>
      <c r="K144" s="155"/>
      <c r="L144" s="172"/>
      <c r="M144" s="18"/>
      <c r="N144" s="18"/>
      <c r="O144" s="18"/>
      <c r="P144" s="18"/>
      <c r="Q144" s="18"/>
      <c r="R144" s="18"/>
      <c r="S144" s="18"/>
      <c r="T144" s="18"/>
      <c r="U144" s="18"/>
      <c r="V144" s="18"/>
      <c r="W144" s="18"/>
      <c r="X144" s="18"/>
      <c r="Y144" s="18"/>
      <c r="Z144" s="18"/>
    </row>
    <row r="145" spans="1:26" ht="13.5" customHeight="1">
      <c r="A145" s="18"/>
      <c r="B145" s="169" t="s">
        <v>143</v>
      </c>
      <c r="C145" s="170">
        <f t="shared" ref="C145:D145" si="45">SUM(C136:C143)</f>
        <v>0</v>
      </c>
      <c r="D145" s="170">
        <f t="shared" si="45"/>
        <v>0</v>
      </c>
      <c r="E145" s="170">
        <f>C145+D145</f>
        <v>0</v>
      </c>
      <c r="F145" s="155"/>
      <c r="G145" s="155"/>
      <c r="H145" s="155"/>
      <c r="I145" s="155"/>
      <c r="J145" s="155"/>
      <c r="K145" s="155"/>
      <c r="L145" s="172"/>
      <c r="M145" s="18"/>
      <c r="N145" s="18"/>
      <c r="O145" s="18"/>
      <c r="P145" s="18"/>
      <c r="Q145" s="18"/>
      <c r="R145" s="18"/>
      <c r="S145" s="18"/>
      <c r="T145" s="18"/>
      <c r="U145" s="18"/>
      <c r="V145" s="18"/>
      <c r="W145" s="18"/>
      <c r="X145" s="18"/>
      <c r="Y145" s="18"/>
      <c r="Z145" s="18"/>
    </row>
    <row r="146" spans="1:26" ht="13.5" customHeight="1">
      <c r="A146" s="18"/>
      <c r="B146" s="155"/>
      <c r="C146" s="155"/>
      <c r="D146" s="155"/>
      <c r="E146" s="155"/>
      <c r="F146" s="155"/>
      <c r="G146" s="155"/>
      <c r="H146" s="155"/>
      <c r="I146" s="155"/>
      <c r="J146" s="155"/>
      <c r="K146" s="155"/>
      <c r="L146" s="172"/>
      <c r="M146" s="18"/>
      <c r="N146" s="18"/>
      <c r="O146" s="18"/>
      <c r="P146" s="18"/>
      <c r="Q146" s="18"/>
      <c r="R146" s="18"/>
      <c r="S146" s="18"/>
      <c r="T146" s="18"/>
      <c r="U146" s="18"/>
      <c r="V146" s="18"/>
      <c r="W146" s="18"/>
      <c r="X146" s="18"/>
      <c r="Y146" s="18"/>
      <c r="Z146" s="18"/>
    </row>
    <row r="147" spans="1:26" ht="26.25" customHeight="1">
      <c r="A147" s="36"/>
      <c r="B147" s="37" t="s">
        <v>175</v>
      </c>
      <c r="C147" s="37"/>
      <c r="D147" s="37"/>
      <c r="E147" s="37"/>
      <c r="F147" s="37"/>
      <c r="G147" s="37"/>
      <c r="H147" s="36"/>
      <c r="I147" s="152"/>
      <c r="J147" s="36"/>
      <c r="K147" s="36"/>
      <c r="L147" s="36"/>
      <c r="M147" s="36"/>
      <c r="N147" s="36"/>
      <c r="O147" s="36"/>
      <c r="P147" s="36"/>
      <c r="Q147" s="36"/>
      <c r="R147" s="36"/>
      <c r="S147" s="36"/>
      <c r="T147" s="36"/>
      <c r="U147" s="36"/>
      <c r="V147" s="36"/>
      <c r="W147" s="36"/>
      <c r="X147" s="36"/>
      <c r="Y147" s="36"/>
      <c r="Z147" s="36"/>
    </row>
    <row r="148" spans="1:26" ht="13.5" customHeight="1">
      <c r="A148" s="132"/>
      <c r="B148" s="44" t="s">
        <v>30</v>
      </c>
      <c r="C148" s="44">
        <f>C3</f>
        <v>2018</v>
      </c>
      <c r="D148" s="44">
        <f>D3</f>
        <v>2019</v>
      </c>
      <c r="E148" s="44">
        <f>E3</f>
        <v>2020</v>
      </c>
      <c r="F148" s="44">
        <f>F3</f>
        <v>2021</v>
      </c>
      <c r="G148" s="44">
        <f>G3</f>
        <v>2022</v>
      </c>
      <c r="H148" s="132"/>
      <c r="I148" s="190"/>
      <c r="J148" s="190"/>
      <c r="K148" s="18"/>
      <c r="L148" s="132"/>
      <c r="M148" s="132"/>
      <c r="N148" s="132"/>
      <c r="O148" s="132"/>
      <c r="P148" s="132"/>
      <c r="Q148" s="132"/>
      <c r="R148" s="132"/>
      <c r="S148" s="132"/>
      <c r="T148" s="132"/>
      <c r="U148" s="132"/>
      <c r="V148" s="132"/>
      <c r="W148" s="132"/>
      <c r="X148" s="132"/>
      <c r="Y148" s="132"/>
      <c r="Z148" s="132"/>
    </row>
    <row r="149" spans="1:26" ht="13.5" customHeight="1">
      <c r="A149" s="26"/>
      <c r="B149" s="26" t="s">
        <v>176</v>
      </c>
      <c r="C149" s="348"/>
      <c r="D149" s="348"/>
      <c r="E149" s="348"/>
      <c r="F149" s="348"/>
      <c r="G149" s="354"/>
      <c r="H149" s="26"/>
      <c r="I149" s="192"/>
      <c r="J149" s="193"/>
      <c r="K149" s="26"/>
      <c r="L149" s="26"/>
      <c r="M149" s="26"/>
      <c r="N149" s="26"/>
      <c r="O149" s="26"/>
      <c r="P149" s="26"/>
      <c r="Q149" s="26"/>
      <c r="R149" s="26"/>
      <c r="S149" s="26"/>
      <c r="T149" s="26"/>
      <c r="U149" s="26"/>
      <c r="V149" s="26"/>
      <c r="W149" s="26"/>
      <c r="X149" s="26"/>
      <c r="Y149" s="26"/>
      <c r="Z149" s="26"/>
    </row>
    <row r="150" spans="1:26" ht="13.5" customHeight="1">
      <c r="A150" s="18"/>
      <c r="B150" s="181" t="s">
        <v>178</v>
      </c>
      <c r="C150" s="107">
        <f>C68</f>
        <v>0</v>
      </c>
      <c r="D150" s="107">
        <f>C69</f>
        <v>0</v>
      </c>
      <c r="E150" s="107">
        <f>C70</f>
        <v>0</v>
      </c>
      <c r="F150" s="107">
        <f>C71</f>
        <v>0</v>
      </c>
      <c r="G150" s="107">
        <f>C72</f>
        <v>0</v>
      </c>
      <c r="H150" s="18"/>
      <c r="I150" s="194"/>
      <c r="J150" s="195"/>
      <c r="K150" s="18"/>
      <c r="L150" s="18"/>
      <c r="M150" s="18"/>
      <c r="N150" s="18"/>
      <c r="O150" s="18"/>
      <c r="P150" s="18"/>
      <c r="Q150" s="18"/>
      <c r="R150" s="18"/>
      <c r="S150" s="18"/>
      <c r="T150" s="18"/>
      <c r="U150" s="18"/>
      <c r="V150" s="18"/>
      <c r="W150" s="18"/>
      <c r="X150" s="18"/>
      <c r="Y150" s="18"/>
      <c r="Z150" s="18"/>
    </row>
    <row r="151" spans="1:26" ht="13.5" customHeight="1">
      <c r="A151" s="18"/>
      <c r="B151" s="181" t="s">
        <v>179</v>
      </c>
      <c r="C151" s="18"/>
      <c r="D151" s="107">
        <f>C85</f>
        <v>0</v>
      </c>
      <c r="E151" s="107">
        <f>C86</f>
        <v>0</v>
      </c>
      <c r="F151" s="107">
        <f>C87</f>
        <v>0</v>
      </c>
      <c r="G151" s="107">
        <f>C88</f>
        <v>0</v>
      </c>
      <c r="H151" s="196"/>
      <c r="I151" s="197"/>
      <c r="J151" s="195"/>
      <c r="K151" s="18"/>
      <c r="L151" s="18"/>
      <c r="M151" s="18"/>
      <c r="N151" s="18"/>
      <c r="O151" s="18"/>
      <c r="P151" s="18"/>
      <c r="Q151" s="18"/>
      <c r="R151" s="18"/>
      <c r="S151" s="18"/>
      <c r="T151" s="18"/>
      <c r="U151" s="18"/>
      <c r="V151" s="18"/>
      <c r="W151" s="18"/>
      <c r="X151" s="18"/>
      <c r="Y151" s="18"/>
      <c r="Z151" s="18"/>
    </row>
    <row r="152" spans="1:26" ht="13.5" customHeight="1">
      <c r="A152" s="18"/>
      <c r="B152" s="181" t="s">
        <v>180</v>
      </c>
      <c r="C152" s="18"/>
      <c r="D152" s="155"/>
      <c r="E152" s="107">
        <f>C102</f>
        <v>0</v>
      </c>
      <c r="F152" s="107">
        <f>C103</f>
        <v>0</v>
      </c>
      <c r="G152" s="107">
        <f>C104</f>
        <v>0</v>
      </c>
      <c r="H152" s="196"/>
      <c r="I152" s="197"/>
      <c r="J152" s="195"/>
      <c r="K152" s="18"/>
      <c r="L152" s="18"/>
      <c r="M152" s="18"/>
      <c r="N152" s="18"/>
      <c r="O152" s="18"/>
      <c r="P152" s="18"/>
      <c r="Q152" s="18"/>
      <c r="R152" s="18"/>
      <c r="S152" s="18"/>
      <c r="T152" s="18"/>
      <c r="U152" s="18"/>
      <c r="V152" s="18"/>
      <c r="W152" s="18"/>
      <c r="X152" s="18"/>
      <c r="Y152" s="18"/>
      <c r="Z152" s="18"/>
    </row>
    <row r="153" spans="1:26" ht="13.5" customHeight="1">
      <c r="A153" s="18"/>
      <c r="B153" s="181" t="s">
        <v>181</v>
      </c>
      <c r="C153" s="155"/>
      <c r="D153" s="107"/>
      <c r="E153" s="107"/>
      <c r="F153" s="107">
        <f>C119</f>
        <v>0</v>
      </c>
      <c r="G153" s="107">
        <f>C120</f>
        <v>0</v>
      </c>
      <c r="H153" s="196"/>
      <c r="I153" s="197"/>
      <c r="J153" s="195"/>
      <c r="K153" s="18"/>
      <c r="L153" s="18"/>
      <c r="M153" s="18"/>
      <c r="N153" s="18"/>
      <c r="O153" s="18"/>
      <c r="P153" s="18"/>
      <c r="Q153" s="18"/>
      <c r="R153" s="18"/>
      <c r="S153" s="18"/>
      <c r="T153" s="18"/>
      <c r="U153" s="18"/>
      <c r="V153" s="18"/>
      <c r="W153" s="18"/>
      <c r="X153" s="18"/>
      <c r="Y153" s="18"/>
      <c r="Z153" s="18"/>
    </row>
    <row r="154" spans="1:26" ht="13.5" customHeight="1">
      <c r="A154" s="18"/>
      <c r="B154" s="198" t="s">
        <v>182</v>
      </c>
      <c r="C154" s="199"/>
      <c r="D154" s="200"/>
      <c r="E154" s="200"/>
      <c r="F154" s="200"/>
      <c r="G154" s="200">
        <f>C136</f>
        <v>0</v>
      </c>
      <c r="H154" s="196"/>
      <c r="I154" s="197"/>
      <c r="J154" s="195"/>
      <c r="K154" s="349"/>
      <c r="L154" s="18"/>
      <c r="M154" s="18"/>
      <c r="N154" s="18"/>
      <c r="O154" s="18"/>
      <c r="P154" s="18"/>
      <c r="Q154" s="18"/>
      <c r="R154" s="18"/>
      <c r="S154" s="18"/>
      <c r="T154" s="18"/>
      <c r="U154" s="18"/>
      <c r="V154" s="18"/>
      <c r="W154" s="18"/>
      <c r="X154" s="18"/>
      <c r="Y154" s="18"/>
      <c r="Z154" s="18"/>
    </row>
    <row r="155" spans="1:26" ht="13.5" customHeight="1">
      <c r="A155" s="18"/>
      <c r="B155" s="179" t="s">
        <v>184</v>
      </c>
      <c r="C155" s="112">
        <f t="shared" ref="C155:G155" si="46">SUM(C149:C154)</f>
        <v>0</v>
      </c>
      <c r="D155" s="112">
        <f t="shared" si="46"/>
        <v>0</v>
      </c>
      <c r="E155" s="112">
        <f t="shared" si="46"/>
        <v>0</v>
      </c>
      <c r="F155" s="112">
        <f t="shared" si="46"/>
        <v>0</v>
      </c>
      <c r="G155" s="112">
        <f t="shared" si="46"/>
        <v>0</v>
      </c>
      <c r="H155" s="202"/>
      <c r="I155" s="203"/>
      <c r="J155" s="204"/>
      <c r="K155" s="350"/>
      <c r="L155" s="180"/>
      <c r="M155" s="18"/>
      <c r="N155" s="18"/>
      <c r="O155" s="18"/>
      <c r="P155" s="18"/>
      <c r="Q155" s="18"/>
      <c r="R155" s="18"/>
      <c r="S155" s="18"/>
      <c r="T155" s="18"/>
      <c r="U155" s="18"/>
      <c r="V155" s="18"/>
      <c r="W155" s="18"/>
      <c r="X155" s="18"/>
      <c r="Y155" s="18"/>
      <c r="Z155" s="18"/>
    </row>
    <row r="156" spans="1:26" ht="13.5" customHeight="1">
      <c r="A156" s="26"/>
      <c r="B156" s="26" t="s">
        <v>185</v>
      </c>
      <c r="C156" s="353"/>
      <c r="D156" s="353"/>
      <c r="E156" s="353"/>
      <c r="F156" s="353"/>
      <c r="G156" s="354"/>
      <c r="H156" s="26"/>
      <c r="I156" s="207"/>
      <c r="J156" s="150"/>
      <c r="K156" s="351"/>
      <c r="L156" s="26"/>
      <c r="M156" s="26"/>
      <c r="N156" s="26"/>
      <c r="O156" s="26"/>
      <c r="P156" s="26"/>
      <c r="Q156" s="26"/>
      <c r="R156" s="26"/>
      <c r="S156" s="26"/>
      <c r="T156" s="26"/>
      <c r="U156" s="26"/>
      <c r="V156" s="26"/>
      <c r="W156" s="26"/>
      <c r="X156" s="26"/>
      <c r="Y156" s="26"/>
      <c r="Z156" s="26"/>
    </row>
    <row r="157" spans="1:26" ht="13.5" customHeight="1">
      <c r="A157" s="18"/>
      <c r="B157" s="181" t="s">
        <v>187</v>
      </c>
      <c r="C157" s="107">
        <f>D68</f>
        <v>0</v>
      </c>
      <c r="D157" s="107">
        <f>D69</f>
        <v>0</v>
      </c>
      <c r="E157" s="107">
        <f>D70</f>
        <v>0</v>
      </c>
      <c r="F157" s="107">
        <f>D71</f>
        <v>0</v>
      </c>
      <c r="G157" s="107">
        <f>D72</f>
        <v>0</v>
      </c>
      <c r="H157" s="196"/>
      <c r="I157" s="192"/>
      <c r="J157" s="191"/>
      <c r="K157" s="352"/>
      <c r="L157" s="18"/>
      <c r="M157" s="18"/>
      <c r="N157" s="18"/>
      <c r="O157" s="18"/>
      <c r="P157" s="18"/>
      <c r="Q157" s="18"/>
      <c r="R157" s="18"/>
      <c r="S157" s="18"/>
      <c r="T157" s="18"/>
      <c r="U157" s="18"/>
      <c r="V157" s="18"/>
      <c r="W157" s="18"/>
      <c r="X157" s="18"/>
      <c r="Y157" s="18"/>
      <c r="Z157" s="18"/>
    </row>
    <row r="158" spans="1:26" ht="13.5" customHeight="1">
      <c r="A158" s="18"/>
      <c r="B158" s="181" t="s">
        <v>188</v>
      </c>
      <c r="C158" s="155"/>
      <c r="D158" s="107">
        <f>D85</f>
        <v>0</v>
      </c>
      <c r="E158" s="107">
        <f>D86</f>
        <v>0</v>
      </c>
      <c r="F158" s="107">
        <f>D87</f>
        <v>0</v>
      </c>
      <c r="G158" s="107">
        <f>D88</f>
        <v>0</v>
      </c>
      <c r="H158" s="196"/>
      <c r="I158" s="18"/>
      <c r="J158" s="18"/>
      <c r="K158" s="349"/>
      <c r="L158" s="18"/>
      <c r="M158" s="18"/>
      <c r="N158" s="18"/>
      <c r="O158" s="18"/>
      <c r="P158" s="18"/>
      <c r="Q158" s="18"/>
      <c r="R158" s="18"/>
      <c r="S158" s="18"/>
      <c r="T158" s="18"/>
      <c r="U158" s="18"/>
      <c r="V158" s="18"/>
      <c r="W158" s="18"/>
      <c r="X158" s="18"/>
      <c r="Y158" s="18"/>
      <c r="Z158" s="18"/>
    </row>
    <row r="159" spans="1:26" ht="13.5" customHeight="1">
      <c r="A159" s="18"/>
      <c r="B159" s="181" t="s">
        <v>190</v>
      </c>
      <c r="C159" s="155"/>
      <c r="D159" s="155"/>
      <c r="E159" s="107">
        <f>D102</f>
        <v>0</v>
      </c>
      <c r="F159" s="107">
        <f>D103</f>
        <v>0</v>
      </c>
      <c r="G159" s="107">
        <f>D104</f>
        <v>0</v>
      </c>
      <c r="H159" s="196"/>
      <c r="I159" s="196"/>
      <c r="J159" s="116"/>
      <c r="K159" s="155"/>
      <c r="L159" s="18"/>
      <c r="M159" s="18"/>
      <c r="N159" s="18"/>
      <c r="O159" s="18"/>
      <c r="P159" s="18"/>
      <c r="Q159" s="18"/>
      <c r="R159" s="18"/>
      <c r="S159" s="18"/>
      <c r="T159" s="18"/>
      <c r="U159" s="18"/>
      <c r="V159" s="18"/>
      <c r="W159" s="18"/>
      <c r="X159" s="18"/>
      <c r="Y159" s="18"/>
      <c r="Z159" s="18"/>
    </row>
    <row r="160" spans="1:26" ht="13.5" customHeight="1">
      <c r="A160" s="18"/>
      <c r="B160" s="181" t="s">
        <v>192</v>
      </c>
      <c r="C160" s="155"/>
      <c r="D160" s="155"/>
      <c r="E160" s="107"/>
      <c r="F160" s="107">
        <f>D119</f>
        <v>0</v>
      </c>
      <c r="G160" s="107">
        <f>D120</f>
        <v>0</v>
      </c>
      <c r="H160" s="196"/>
      <c r="I160" s="196"/>
      <c r="J160" s="116"/>
      <c r="K160" s="155"/>
      <c r="L160" s="18"/>
      <c r="M160" s="18"/>
      <c r="N160" s="18"/>
      <c r="O160" s="18"/>
      <c r="P160" s="18"/>
      <c r="Q160" s="18"/>
      <c r="R160" s="18"/>
      <c r="S160" s="18"/>
      <c r="T160" s="18"/>
      <c r="U160" s="18"/>
      <c r="V160" s="18"/>
      <c r="W160" s="18"/>
      <c r="X160" s="18"/>
      <c r="Y160" s="18"/>
      <c r="Z160" s="18"/>
    </row>
    <row r="161" spans="1:26" ht="13.5" customHeight="1">
      <c r="A161" s="18"/>
      <c r="B161" s="198" t="s">
        <v>194</v>
      </c>
      <c r="C161" s="199"/>
      <c r="D161" s="199"/>
      <c r="E161" s="200"/>
      <c r="F161" s="200"/>
      <c r="G161" s="200">
        <f>D136</f>
        <v>0</v>
      </c>
      <c r="H161" s="196"/>
      <c r="I161" s="196"/>
      <c r="J161" s="116"/>
      <c r="K161" s="155"/>
      <c r="L161" s="18"/>
      <c r="M161" s="18"/>
      <c r="N161" s="18"/>
      <c r="O161" s="18"/>
      <c r="P161" s="18"/>
      <c r="Q161" s="18"/>
      <c r="R161" s="18"/>
      <c r="S161" s="18"/>
      <c r="T161" s="18"/>
      <c r="U161" s="18"/>
      <c r="V161" s="18"/>
      <c r="W161" s="18"/>
      <c r="X161" s="18"/>
      <c r="Y161" s="18"/>
      <c r="Z161" s="18"/>
    </row>
    <row r="162" spans="1:26" ht="13.5" customHeight="1">
      <c r="A162" s="18"/>
      <c r="B162" s="179" t="s">
        <v>195</v>
      </c>
      <c r="C162" s="112">
        <f t="shared" ref="C162:G162" si="47">SUM(C156:C161)</f>
        <v>0</v>
      </c>
      <c r="D162" s="112">
        <f t="shared" si="47"/>
        <v>0</v>
      </c>
      <c r="E162" s="112">
        <f t="shared" si="47"/>
        <v>0</v>
      </c>
      <c r="F162" s="112">
        <f t="shared" si="47"/>
        <v>0</v>
      </c>
      <c r="G162" s="112">
        <f t="shared" si="47"/>
        <v>0</v>
      </c>
      <c r="H162" s="179"/>
      <c r="I162" s="179"/>
      <c r="J162" s="179"/>
      <c r="K162" s="179"/>
      <c r="L162" s="180"/>
      <c r="M162" s="18"/>
      <c r="N162" s="18"/>
      <c r="O162" s="18"/>
      <c r="P162" s="18"/>
      <c r="Q162" s="18"/>
      <c r="R162" s="18"/>
      <c r="S162" s="18"/>
      <c r="T162" s="18"/>
      <c r="U162" s="18"/>
      <c r="V162" s="18"/>
      <c r="W162" s="18"/>
      <c r="X162" s="18"/>
      <c r="Y162" s="18"/>
      <c r="Z162" s="18"/>
    </row>
    <row r="163" spans="1:26" ht="13.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3.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3.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3.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3.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3.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3.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3.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3.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3.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3.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3.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3.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3.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3.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3.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3.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3.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3.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3.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3.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3.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3.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3.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3.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3.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3.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3.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3.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3.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3.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3.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3.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3.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3.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3.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3.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3.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3.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3.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3.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3.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3.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3.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3.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3.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3.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3.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3.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3.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3.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3.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3.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3.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3.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3.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3.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3.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3.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3.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3.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3.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3.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3.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3.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3.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3.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3.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3.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3.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3.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3.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3.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3.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3.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3.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3.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3.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3.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3.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3.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3.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3.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3.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3.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3.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3.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3.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3.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3.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3.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3.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3.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3.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3.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3.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3.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3.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3.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3.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3.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3.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3.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3.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3.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3.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3.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3.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3.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3.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3.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3.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3.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3.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3.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3.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3.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3.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3.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3.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3.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3.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3.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3.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3.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3.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3.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3.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3.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3.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3.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3.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3.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3.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3.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3.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3.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3.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3.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3.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3.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3.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3.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3.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3.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3.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3.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3.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3.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3.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3.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3.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3.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3.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3.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3.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3.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3.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3.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3.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3.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3.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3.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3.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3.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3.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3.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3.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3.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3.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3.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3.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3.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3.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3.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3.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3.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3.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3.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3.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3.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3.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3.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3.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3.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3.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3.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3.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3.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3.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3.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3.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3.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3.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3.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3.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3.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3.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3.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3.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5.7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5.7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5.7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5.7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5.7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5.7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5.7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5.7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5.7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5.7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5.7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5.7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5.7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5.7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5.7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5.7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5.7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5.7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5.7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5.7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5.7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5.7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5.7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5.7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5.7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5.7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5.7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5.7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5.7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5.7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5.7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5.7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5.7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5.7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5.7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5.7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5.7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5.7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5.7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5.7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5.7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5.7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5.7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5.7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5.7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5.7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5.7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5.7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5.7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5.7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5.7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5.7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5.7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5.7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5.7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5.7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5.7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5.7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5.7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5.7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5.7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5.7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5.7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5.7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5.7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5.7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5.7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5.7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5.7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5.7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5.7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5.7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5.7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5.7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5.7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5.7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5.7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5.7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5.7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5.7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5.7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5.7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5.7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5.7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5.7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5.7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5.7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5.7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5.7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5.7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5.7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5.7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5.7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5.7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5.7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5.7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5.7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5.7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5.7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5.7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5.7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5.7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5.7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5.7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5.7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5.7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5.7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5.7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5.7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5.7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5.7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5.7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5.7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5.7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5.7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5.7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5.7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5.7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5.7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5.7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5.7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5.7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5.7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5.7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5.7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5.7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5.7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5.7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5.7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5.7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5.7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5.7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5.7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5.7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5.7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5.7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5.7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5.7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5.7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5.7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5.7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5.7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5.7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5.7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5.7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5.7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5.7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5.7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5.7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5.7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5.7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5.7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5.7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5.7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5.7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5.7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5.7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5.7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5.7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5.7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5.7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5.7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5.7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5.7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5.7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5.7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5.7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5.7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5.7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5.7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5.7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5.7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5.7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5.7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5.7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5.7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5.7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5.7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5.7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5.7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5.7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5.7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5.7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5.7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5.7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5.7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5.7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5.7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5.7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5.7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5.7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5.7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5.7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5.7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5.7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5.7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5.7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5.7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5.7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5.7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5.7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5.7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5.7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5.7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5.7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5.7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5.7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5.7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5.7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5.7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5.7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5.7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5.7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5.7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5.7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5.7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5.7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5.7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5.7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5.7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5.7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5.7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5.7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5.7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5.7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5.7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5.7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5.7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5.7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5.7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5.7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5.7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5.7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5.7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5.7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5.7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5.7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5.7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5.7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5.7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5.7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5.7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5.7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5.7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5.7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5.7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5.7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5.7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5.7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5.7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5.7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5.7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5.7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5.7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5.7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5.7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5.7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5.7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5.7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5.7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5.7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5.7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5.7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5.7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5.7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5.7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5.7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5.7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5.7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5.7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5.7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5.7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5.7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5.7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5.7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5.7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5.7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5.7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5.7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5.7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5.7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5.7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5.7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5.7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5.7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5.7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5.7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5.7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5.7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5.7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5.7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5.7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5.7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5.7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5.7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5.7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5.7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5.7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5.7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5.7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5.7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5.7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5.7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5.7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5.7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5.7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5.7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5.7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5.7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5.7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5.7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5.7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5.7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5.7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5.7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5.7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5.7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5.7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5.7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5.7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5.7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5.7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5.7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5.7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5.7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5.7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5.7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5.7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5.7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5.7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5.7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5.7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5.7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5.7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5.7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5.7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5.7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5.7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5.7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5.7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5.7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5.7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5.7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5.7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5.7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5.7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5.7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5.7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5.7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5.7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5.7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5.7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5.7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5.7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5.7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5.7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5.7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5.7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5.7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5.7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5.7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5.7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5.7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5.7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5.7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5.7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5.7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5.7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5.7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5.7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5.7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5.7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5.7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5.7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5.7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5.7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5.7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5.7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5.7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5.7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5.7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5.7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5.7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5.7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5.7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5.7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5.7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5.7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5.7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5.7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5.7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5.7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5.7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5.7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5.7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5.7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5.7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5.7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5.7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5.7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5.7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5.7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5.7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5.7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5.7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5.7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5.7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5.7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5.7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5.7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5.7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5.7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5.7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5.7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5.7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5.7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5.7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5.7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5.7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5.7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5.7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5.7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5.7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5.7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5.7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5.7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5.7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5.7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5.7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5.7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5.7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5.7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5.7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5.7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5.7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5.7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5.7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5.7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5.7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5.7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5.7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5.7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5.7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5.7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5.7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5.7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5.7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5.7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5.7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5.7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sheetData>
  <pageMargins left="0.7" right="0.7" top="0.75" bottom="0.75" header="0" footer="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57070"/>
    <outlinePr summaryBelow="0" summaryRight="0"/>
  </sheetPr>
  <dimension ref="A1:AB960"/>
  <sheetViews>
    <sheetView showGridLines="0" workbookViewId="0">
      <pane ySplit="4" topLeftCell="A12" activePane="bottomLeft" state="frozen"/>
      <selection pane="bottomLeft" activeCell="Q2" sqref="Q2"/>
    </sheetView>
  </sheetViews>
  <sheetFormatPr baseColWidth="10" defaultColWidth="14.5" defaultRowHeight="15" customHeight="1" x14ac:dyDescent="0"/>
  <cols>
    <col min="1" max="1" width="1.6640625" customWidth="1"/>
    <col min="2" max="2" width="45.5" customWidth="1"/>
    <col min="3" max="8" width="13" customWidth="1"/>
    <col min="9" max="9" width="2.33203125" customWidth="1"/>
    <col min="10" max="10" width="11.5" customWidth="1"/>
    <col min="11" max="11" width="2.33203125" customWidth="1"/>
    <col min="12" max="13" width="8.1640625" customWidth="1"/>
    <col min="14" max="14" width="7.33203125" customWidth="1"/>
    <col min="15" max="17" width="6.33203125" customWidth="1"/>
    <col min="18" max="28" width="11.5" customWidth="1"/>
  </cols>
  <sheetData>
    <row r="1" spans="1:28" ht="13.5" customHeight="1">
      <c r="A1" s="18"/>
      <c r="B1" s="18"/>
      <c r="C1" s="18"/>
      <c r="D1" s="18"/>
      <c r="E1" s="18"/>
      <c r="F1" s="18"/>
      <c r="G1" s="18"/>
      <c r="H1" s="18"/>
      <c r="I1" s="18"/>
      <c r="J1" s="18"/>
      <c r="K1" s="18"/>
      <c r="L1" s="18"/>
      <c r="M1" s="18"/>
      <c r="N1" s="18"/>
      <c r="O1" s="18"/>
      <c r="P1" s="18"/>
      <c r="Q1" s="18"/>
      <c r="R1" s="18"/>
      <c r="S1" s="42"/>
      <c r="T1" s="18"/>
      <c r="U1" s="18"/>
      <c r="V1" s="18"/>
      <c r="W1" s="18"/>
      <c r="X1" s="18"/>
      <c r="Y1" s="18"/>
      <c r="Z1" s="18"/>
      <c r="AA1" s="18"/>
      <c r="AB1" s="18"/>
    </row>
    <row r="2" spans="1:28" ht="26.25" customHeight="1">
      <c r="A2" s="36"/>
      <c r="B2" s="37" t="s">
        <v>29</v>
      </c>
      <c r="C2" s="37"/>
      <c r="D2" s="37"/>
      <c r="E2" s="37"/>
      <c r="F2" s="37"/>
      <c r="G2" s="37"/>
      <c r="H2" s="37"/>
      <c r="I2" s="36"/>
      <c r="J2" s="37"/>
      <c r="K2" s="36"/>
      <c r="L2" s="37"/>
      <c r="M2" s="37"/>
      <c r="N2" s="37"/>
      <c r="O2" s="37"/>
      <c r="P2" s="37"/>
      <c r="Q2" s="37"/>
      <c r="R2" s="36"/>
      <c r="S2" s="43"/>
      <c r="T2" s="36"/>
      <c r="U2" s="36"/>
      <c r="V2" s="36"/>
      <c r="W2" s="36"/>
      <c r="X2" s="36"/>
      <c r="Y2" s="36"/>
      <c r="Z2" s="36"/>
      <c r="AA2" s="36"/>
      <c r="AB2" s="36"/>
    </row>
    <row r="3" spans="1:28" ht="13.5" customHeight="1">
      <c r="A3" s="45"/>
      <c r="B3" s="44" t="s">
        <v>30</v>
      </c>
      <c r="C3" s="46">
        <v>2019</v>
      </c>
      <c r="D3" s="47">
        <v>2020</v>
      </c>
      <c r="E3" s="47">
        <v>2021</v>
      </c>
      <c r="F3" s="47">
        <v>2022</v>
      </c>
      <c r="G3" s="47">
        <v>2023</v>
      </c>
      <c r="H3" s="47">
        <v>2024</v>
      </c>
      <c r="I3" s="45"/>
      <c r="J3" s="48" t="s">
        <v>31</v>
      </c>
      <c r="K3" s="45"/>
      <c r="L3" s="49">
        <v>2019</v>
      </c>
      <c r="M3" s="50">
        <v>2020</v>
      </c>
      <c r="N3" s="50">
        <v>2021</v>
      </c>
      <c r="O3" s="50">
        <v>2022</v>
      </c>
      <c r="P3" s="50">
        <v>2023</v>
      </c>
      <c r="Q3" s="50">
        <v>2024</v>
      </c>
      <c r="R3" s="45"/>
      <c r="S3" s="42"/>
      <c r="T3" s="45"/>
      <c r="U3" s="45"/>
      <c r="V3" s="45"/>
      <c r="W3" s="45"/>
      <c r="X3" s="45"/>
      <c r="Y3" s="45"/>
      <c r="Z3" s="45"/>
      <c r="AA3" s="45"/>
      <c r="AB3" s="45"/>
    </row>
    <row r="4" spans="1:28" ht="13.5" customHeight="1">
      <c r="A4" s="18"/>
      <c r="B4" s="67" t="s">
        <v>33</v>
      </c>
      <c r="C4" s="68"/>
      <c r="D4" s="67">
        <f>'CA+MARGE'!C35</f>
        <v>0</v>
      </c>
      <c r="E4" s="67">
        <f>'CA+MARGE'!D35</f>
        <v>0</v>
      </c>
      <c r="F4" s="67">
        <f>'CA+MARGE'!E35</f>
        <v>0</v>
      </c>
      <c r="G4" s="67">
        <f>'CA+MARGE'!F35</f>
        <v>0</v>
      </c>
      <c r="H4" s="67">
        <f>'CA+MARGE'!G35</f>
        <v>0</v>
      </c>
      <c r="I4" s="18"/>
      <c r="J4" s="69">
        <f t="shared" ref="J4" si="0">SUM(D4:H4)</f>
        <v>0</v>
      </c>
      <c r="K4" s="18"/>
      <c r="L4" s="57"/>
      <c r="M4" s="58"/>
      <c r="N4" s="58"/>
      <c r="O4" s="58"/>
      <c r="P4" s="58"/>
      <c r="Q4" s="58"/>
      <c r="R4" s="58"/>
      <c r="S4" s="42"/>
      <c r="T4" s="18"/>
      <c r="U4" s="18"/>
      <c r="V4" s="18"/>
      <c r="W4" s="18"/>
      <c r="X4" s="18"/>
      <c r="Y4" s="18"/>
      <c r="Z4" s="18"/>
      <c r="AA4" s="18"/>
      <c r="AB4" s="18"/>
    </row>
    <row r="5" spans="1:28" ht="13.5" customHeight="1">
      <c r="A5" s="18"/>
      <c r="B5" s="71" t="s">
        <v>34</v>
      </c>
      <c r="C5" s="75"/>
      <c r="D5" s="71">
        <f>'CA+MARGE'!C54</f>
        <v>0</v>
      </c>
      <c r="E5" s="71">
        <f>'CA+MARGE'!D54</f>
        <v>0</v>
      </c>
      <c r="F5" s="71">
        <f>'CA+MARGE'!E54</f>
        <v>0</v>
      </c>
      <c r="G5" s="71">
        <f>'CA+MARGE'!F54</f>
        <v>0</v>
      </c>
      <c r="H5" s="71">
        <f>'CA+MARGE'!G54</f>
        <v>0</v>
      </c>
      <c r="I5" s="18"/>
      <c r="J5" s="55">
        <f t="shared" ref="J5:J22" si="1">SUM(D5:H5)</f>
        <v>0</v>
      </c>
      <c r="K5" s="58"/>
      <c r="L5" s="57" t="e">
        <f t="shared" ref="L5:Q5" si="2">C5/C4</f>
        <v>#DIV/0!</v>
      </c>
      <c r="M5" s="58" t="e">
        <f t="shared" si="2"/>
        <v>#DIV/0!</v>
      </c>
      <c r="N5" s="58" t="e">
        <f t="shared" si="2"/>
        <v>#DIV/0!</v>
      </c>
      <c r="O5" s="58" t="e">
        <f t="shared" si="2"/>
        <v>#DIV/0!</v>
      </c>
      <c r="P5" s="58" t="e">
        <f t="shared" si="2"/>
        <v>#DIV/0!</v>
      </c>
      <c r="Q5" s="58" t="e">
        <f t="shared" si="2"/>
        <v>#DIV/0!</v>
      </c>
      <c r="R5" s="58"/>
      <c r="S5" s="42"/>
      <c r="T5" s="18"/>
      <c r="U5" s="18"/>
      <c r="V5" s="18"/>
      <c r="W5" s="18"/>
      <c r="X5" s="18"/>
      <c r="Y5" s="18"/>
      <c r="Z5" s="18"/>
      <c r="AA5" s="18"/>
      <c r="AB5" s="18"/>
    </row>
    <row r="6" spans="1:28" ht="13.5" customHeight="1">
      <c r="A6" s="18"/>
      <c r="B6" s="366" t="s">
        <v>343</v>
      </c>
      <c r="C6" s="75"/>
      <c r="D6" s="367"/>
      <c r="E6" s="367"/>
      <c r="F6" s="367"/>
      <c r="G6" s="367"/>
      <c r="H6" s="367"/>
      <c r="I6" s="18"/>
      <c r="J6" s="370">
        <f t="shared" si="1"/>
        <v>0</v>
      </c>
      <c r="K6" s="18"/>
      <c r="L6" s="371" t="e">
        <f t="shared" ref="L6:Q6" si="3">C6/C4</f>
        <v>#DIV/0!</v>
      </c>
      <c r="M6" s="372" t="e">
        <f t="shared" si="3"/>
        <v>#DIV/0!</v>
      </c>
      <c r="N6" s="372" t="e">
        <f t="shared" si="3"/>
        <v>#DIV/0!</v>
      </c>
      <c r="O6" s="372" t="e">
        <f t="shared" si="3"/>
        <v>#DIV/0!</v>
      </c>
      <c r="P6" s="372" t="e">
        <f t="shared" si="3"/>
        <v>#DIV/0!</v>
      </c>
      <c r="Q6" s="372" t="e">
        <f t="shared" si="3"/>
        <v>#DIV/0!</v>
      </c>
      <c r="R6" s="58"/>
      <c r="S6" s="42"/>
      <c r="T6" s="18"/>
      <c r="U6" s="18"/>
      <c r="V6" s="18"/>
      <c r="W6" s="18"/>
      <c r="X6" s="18"/>
      <c r="Y6" s="18"/>
      <c r="Z6" s="18"/>
      <c r="AA6" s="18"/>
      <c r="AB6" s="18"/>
    </row>
    <row r="7" spans="1:28" s="358" customFormat="1" ht="13.5" customHeight="1">
      <c r="A7" s="18"/>
      <c r="B7" s="368" t="s">
        <v>344</v>
      </c>
      <c r="C7" s="63"/>
      <c r="D7" s="369"/>
      <c r="E7" s="369"/>
      <c r="F7" s="369"/>
      <c r="G7" s="369"/>
      <c r="H7" s="369"/>
      <c r="I7" s="18"/>
      <c r="J7" s="65"/>
      <c r="K7" s="18"/>
      <c r="L7" s="73"/>
      <c r="M7" s="373"/>
      <c r="N7" s="373"/>
      <c r="O7" s="373"/>
      <c r="P7" s="373"/>
      <c r="Q7" s="373"/>
      <c r="R7" s="58"/>
      <c r="S7" s="42"/>
      <c r="T7" s="18"/>
      <c r="U7" s="18"/>
      <c r="V7" s="18"/>
      <c r="W7" s="18"/>
      <c r="X7" s="18"/>
      <c r="Y7" s="18"/>
      <c r="Z7" s="18"/>
      <c r="AA7" s="18"/>
      <c r="AB7" s="18"/>
    </row>
    <row r="8" spans="1:28" s="358" customFormat="1" ht="13.5" customHeight="1">
      <c r="A8" s="18"/>
      <c r="B8" s="361" t="s">
        <v>266</v>
      </c>
      <c r="C8" s="362"/>
      <c r="D8" s="361"/>
      <c r="E8" s="361"/>
      <c r="F8" s="361"/>
      <c r="G8" s="361"/>
      <c r="H8" s="361"/>
      <c r="I8" s="18"/>
      <c r="J8" s="363"/>
      <c r="K8" s="18"/>
      <c r="L8" s="364"/>
      <c r="M8" s="365"/>
      <c r="N8" s="365"/>
      <c r="O8" s="365"/>
      <c r="P8" s="365"/>
      <c r="Q8" s="365"/>
      <c r="R8" s="58"/>
      <c r="S8" s="42"/>
      <c r="T8" s="18"/>
      <c r="U8" s="18"/>
      <c r="V8" s="18"/>
      <c r="W8" s="18"/>
      <c r="X8" s="18"/>
      <c r="Y8" s="18"/>
      <c r="Z8" s="18"/>
      <c r="AA8" s="18"/>
      <c r="AB8" s="18"/>
    </row>
    <row r="9" spans="1:28" ht="13.5" customHeight="1">
      <c r="A9" s="18"/>
      <c r="B9" s="54" t="s">
        <v>36</v>
      </c>
      <c r="C9" s="52"/>
      <c r="D9" s="80"/>
      <c r="E9" s="80"/>
      <c r="F9" s="80"/>
      <c r="G9" s="80"/>
      <c r="H9" s="80"/>
      <c r="I9" s="18"/>
      <c r="J9" s="55">
        <f t="shared" si="1"/>
        <v>0</v>
      </c>
      <c r="K9" s="18"/>
      <c r="L9" s="57" t="e">
        <f t="shared" ref="L9:L22" si="4">C9/$C$4</f>
        <v>#DIV/0!</v>
      </c>
      <c r="M9" s="58" t="e">
        <f t="shared" ref="M9:M22" si="5">D9/$D$4</f>
        <v>#DIV/0!</v>
      </c>
      <c r="N9" s="58" t="e">
        <f t="shared" ref="N9:N22" si="6">E9/$E$4</f>
        <v>#DIV/0!</v>
      </c>
      <c r="O9" s="58" t="e">
        <f t="shared" ref="O9:O22" si="7">F9/$F$4</f>
        <v>#DIV/0!</v>
      </c>
      <c r="P9" s="58" t="e">
        <f t="shared" ref="P9:P22" si="8">G9/$G$4</f>
        <v>#DIV/0!</v>
      </c>
      <c r="Q9" s="58" t="e">
        <f t="shared" ref="Q9:Q22" si="9">H9/$H$4</f>
        <v>#DIV/0!</v>
      </c>
      <c r="R9" s="58"/>
      <c r="S9" s="42"/>
      <c r="T9" s="18"/>
      <c r="U9" s="18"/>
      <c r="V9" s="18"/>
      <c r="W9" s="18"/>
      <c r="X9" s="18"/>
      <c r="Y9" s="18"/>
      <c r="Z9" s="18"/>
      <c r="AA9" s="18"/>
      <c r="AB9" s="18"/>
    </row>
    <row r="10" spans="1:28" ht="13.5" customHeight="1">
      <c r="A10" s="18"/>
      <c r="B10" s="51" t="s">
        <v>37</v>
      </c>
      <c r="C10" s="52"/>
      <c r="D10" s="81"/>
      <c r="E10" s="81"/>
      <c r="F10" s="81"/>
      <c r="G10" s="81"/>
      <c r="H10" s="81"/>
      <c r="I10" s="18"/>
      <c r="J10" s="55">
        <f t="shared" si="1"/>
        <v>0</v>
      </c>
      <c r="K10" s="18"/>
      <c r="L10" s="57" t="e">
        <f t="shared" si="4"/>
        <v>#DIV/0!</v>
      </c>
      <c r="M10" s="58" t="e">
        <f t="shared" si="5"/>
        <v>#DIV/0!</v>
      </c>
      <c r="N10" s="58" t="e">
        <f t="shared" si="6"/>
        <v>#DIV/0!</v>
      </c>
      <c r="O10" s="58" t="e">
        <f t="shared" si="7"/>
        <v>#DIV/0!</v>
      </c>
      <c r="P10" s="58" t="e">
        <f t="shared" si="8"/>
        <v>#DIV/0!</v>
      </c>
      <c r="Q10" s="58" t="e">
        <f t="shared" si="9"/>
        <v>#DIV/0!</v>
      </c>
      <c r="R10" s="58"/>
      <c r="S10" s="42"/>
      <c r="T10" s="18"/>
      <c r="U10" s="18"/>
      <c r="V10" s="18"/>
      <c r="W10" s="18"/>
      <c r="X10" s="18"/>
      <c r="Y10" s="18"/>
      <c r="Z10" s="18"/>
      <c r="AA10" s="18"/>
      <c r="AB10" s="18"/>
    </row>
    <row r="11" spans="1:28" ht="13.5" customHeight="1">
      <c r="A11" s="18"/>
      <c r="B11" s="51" t="s">
        <v>38</v>
      </c>
      <c r="C11" s="52"/>
      <c r="D11" s="80"/>
      <c r="E11" s="80"/>
      <c r="F11" s="80"/>
      <c r="G11" s="80"/>
      <c r="H11" s="80"/>
      <c r="I11" s="18"/>
      <c r="J11" s="55">
        <f t="shared" si="1"/>
        <v>0</v>
      </c>
      <c r="K11" s="18"/>
      <c r="L11" s="57" t="e">
        <f t="shared" si="4"/>
        <v>#DIV/0!</v>
      </c>
      <c r="M11" s="58" t="e">
        <f t="shared" si="5"/>
        <v>#DIV/0!</v>
      </c>
      <c r="N11" s="58" t="e">
        <f t="shared" si="6"/>
        <v>#DIV/0!</v>
      </c>
      <c r="O11" s="58" t="e">
        <f t="shared" si="7"/>
        <v>#DIV/0!</v>
      </c>
      <c r="P11" s="58" t="e">
        <f t="shared" si="8"/>
        <v>#DIV/0!</v>
      </c>
      <c r="Q11" s="58" t="e">
        <f t="shared" si="9"/>
        <v>#DIV/0!</v>
      </c>
      <c r="R11" s="58"/>
      <c r="S11" s="42"/>
      <c r="T11" s="18"/>
      <c r="U11" s="18"/>
      <c r="V11" s="18"/>
      <c r="W11" s="18"/>
      <c r="X11" s="18"/>
      <c r="Y11" s="18"/>
      <c r="Z11" s="18"/>
      <c r="AA11" s="18"/>
      <c r="AB11" s="18"/>
    </row>
    <row r="12" spans="1:28" ht="13.5" customHeight="1">
      <c r="A12" s="18"/>
      <c r="B12" s="82" t="s">
        <v>173</v>
      </c>
      <c r="C12" s="52"/>
      <c r="D12" s="81"/>
      <c r="E12" s="81"/>
      <c r="F12" s="80"/>
      <c r="G12" s="80"/>
      <c r="H12" s="80"/>
      <c r="I12" s="18"/>
      <c r="J12" s="55">
        <f t="shared" si="1"/>
        <v>0</v>
      </c>
      <c r="K12" s="18"/>
      <c r="L12" s="57" t="e">
        <f t="shared" si="4"/>
        <v>#DIV/0!</v>
      </c>
      <c r="M12" s="58" t="e">
        <f t="shared" si="5"/>
        <v>#DIV/0!</v>
      </c>
      <c r="N12" s="58" t="e">
        <f t="shared" si="6"/>
        <v>#DIV/0!</v>
      </c>
      <c r="O12" s="58" t="e">
        <f t="shared" si="7"/>
        <v>#DIV/0!</v>
      </c>
      <c r="P12" s="58" t="e">
        <f t="shared" si="8"/>
        <v>#DIV/0!</v>
      </c>
      <c r="Q12" s="58" t="e">
        <f t="shared" si="9"/>
        <v>#DIV/0!</v>
      </c>
      <c r="R12" s="58"/>
      <c r="S12" s="42"/>
      <c r="T12" s="18"/>
      <c r="U12" s="18"/>
      <c r="V12" s="18"/>
      <c r="W12" s="18"/>
      <c r="X12" s="18"/>
      <c r="Y12" s="18"/>
      <c r="Z12" s="18"/>
      <c r="AA12" s="18"/>
      <c r="AB12" s="18"/>
    </row>
    <row r="13" spans="1:28" ht="13.5" customHeight="1">
      <c r="A13" s="18"/>
      <c r="B13" s="51" t="s">
        <v>39</v>
      </c>
      <c r="C13" s="52"/>
      <c r="D13" s="81"/>
      <c r="E13" s="81"/>
      <c r="F13" s="81"/>
      <c r="G13" s="81"/>
      <c r="H13" s="81"/>
      <c r="I13" s="18"/>
      <c r="J13" s="55">
        <f t="shared" si="1"/>
        <v>0</v>
      </c>
      <c r="K13" s="18"/>
      <c r="L13" s="57" t="e">
        <f t="shared" si="4"/>
        <v>#DIV/0!</v>
      </c>
      <c r="M13" s="58" t="e">
        <f t="shared" si="5"/>
        <v>#DIV/0!</v>
      </c>
      <c r="N13" s="58" t="e">
        <f t="shared" si="6"/>
        <v>#DIV/0!</v>
      </c>
      <c r="O13" s="58" t="e">
        <f t="shared" si="7"/>
        <v>#DIV/0!</v>
      </c>
      <c r="P13" s="58" t="e">
        <f t="shared" si="8"/>
        <v>#DIV/0!</v>
      </c>
      <c r="Q13" s="58" t="e">
        <f t="shared" si="9"/>
        <v>#DIV/0!</v>
      </c>
      <c r="R13" s="58"/>
      <c r="S13" s="42"/>
      <c r="T13" s="18"/>
      <c r="U13" s="18"/>
      <c r="V13" s="18"/>
      <c r="W13" s="18"/>
      <c r="X13" s="18"/>
      <c r="Y13" s="18"/>
      <c r="Z13" s="18"/>
      <c r="AA13" s="18"/>
      <c r="AB13" s="18"/>
    </row>
    <row r="14" spans="1:28" ht="13.5" customHeight="1">
      <c r="A14" s="18"/>
      <c r="B14" s="51" t="s">
        <v>173</v>
      </c>
      <c r="C14" s="52"/>
      <c r="D14" s="80"/>
      <c r="E14" s="80"/>
      <c r="F14" s="80"/>
      <c r="G14" s="80"/>
      <c r="H14" s="80"/>
      <c r="I14" s="18"/>
      <c r="J14" s="55">
        <f t="shared" si="1"/>
        <v>0</v>
      </c>
      <c r="K14" s="18"/>
      <c r="L14" s="57" t="e">
        <f t="shared" si="4"/>
        <v>#DIV/0!</v>
      </c>
      <c r="M14" s="58" t="e">
        <f t="shared" si="5"/>
        <v>#DIV/0!</v>
      </c>
      <c r="N14" s="58" t="e">
        <f t="shared" si="6"/>
        <v>#DIV/0!</v>
      </c>
      <c r="O14" s="58" t="e">
        <f t="shared" si="7"/>
        <v>#DIV/0!</v>
      </c>
      <c r="P14" s="58" t="e">
        <f t="shared" si="8"/>
        <v>#DIV/0!</v>
      </c>
      <c r="Q14" s="58" t="e">
        <f t="shared" si="9"/>
        <v>#DIV/0!</v>
      </c>
      <c r="R14" s="58"/>
      <c r="S14" s="42"/>
      <c r="T14" s="18"/>
      <c r="U14" s="18"/>
      <c r="V14" s="18"/>
      <c r="W14" s="18"/>
      <c r="X14" s="18"/>
      <c r="Y14" s="18"/>
      <c r="Z14" s="18"/>
      <c r="AA14" s="18"/>
      <c r="AB14" s="18"/>
    </row>
    <row r="15" spans="1:28" ht="13.5" customHeight="1">
      <c r="A15" s="18"/>
      <c r="B15" s="51" t="s">
        <v>40</v>
      </c>
      <c r="C15" s="52"/>
      <c r="D15" s="80"/>
      <c r="E15" s="80"/>
      <c r="F15" s="80"/>
      <c r="G15" s="80"/>
      <c r="H15" s="80"/>
      <c r="I15" s="18"/>
      <c r="J15" s="55">
        <f t="shared" si="1"/>
        <v>0</v>
      </c>
      <c r="K15" s="18"/>
      <c r="L15" s="57" t="e">
        <f t="shared" si="4"/>
        <v>#DIV/0!</v>
      </c>
      <c r="M15" s="58" t="e">
        <f t="shared" si="5"/>
        <v>#DIV/0!</v>
      </c>
      <c r="N15" s="58" t="e">
        <f t="shared" si="6"/>
        <v>#DIV/0!</v>
      </c>
      <c r="O15" s="58" t="e">
        <f t="shared" si="7"/>
        <v>#DIV/0!</v>
      </c>
      <c r="P15" s="58" t="e">
        <f t="shared" si="8"/>
        <v>#DIV/0!</v>
      </c>
      <c r="Q15" s="58" t="e">
        <f t="shared" si="9"/>
        <v>#DIV/0!</v>
      </c>
      <c r="R15" s="58"/>
      <c r="S15" s="42"/>
      <c r="T15" s="18"/>
      <c r="U15" s="18"/>
      <c r="V15" s="18"/>
      <c r="W15" s="18"/>
      <c r="X15" s="18"/>
      <c r="Y15" s="18"/>
      <c r="Z15" s="18"/>
      <c r="AA15" s="18"/>
      <c r="AB15" s="18"/>
    </row>
    <row r="16" spans="1:28" ht="13.5" customHeight="1">
      <c r="A16" s="18"/>
      <c r="B16" s="51" t="s">
        <v>41</v>
      </c>
      <c r="C16" s="52"/>
      <c r="D16" s="80"/>
      <c r="E16" s="80"/>
      <c r="F16" s="80"/>
      <c r="G16" s="80"/>
      <c r="H16" s="80"/>
      <c r="I16" s="18"/>
      <c r="J16" s="55">
        <f t="shared" si="1"/>
        <v>0</v>
      </c>
      <c r="K16" s="18"/>
      <c r="L16" s="57" t="e">
        <f t="shared" si="4"/>
        <v>#DIV/0!</v>
      </c>
      <c r="M16" s="58" t="e">
        <f t="shared" si="5"/>
        <v>#DIV/0!</v>
      </c>
      <c r="N16" s="58" t="e">
        <f t="shared" si="6"/>
        <v>#DIV/0!</v>
      </c>
      <c r="O16" s="58" t="e">
        <f t="shared" si="7"/>
        <v>#DIV/0!</v>
      </c>
      <c r="P16" s="58" t="e">
        <f t="shared" si="8"/>
        <v>#DIV/0!</v>
      </c>
      <c r="Q16" s="58" t="e">
        <f t="shared" si="9"/>
        <v>#DIV/0!</v>
      </c>
      <c r="R16" s="58"/>
      <c r="S16" s="42"/>
      <c r="T16" s="18"/>
      <c r="U16" s="18"/>
      <c r="V16" s="18"/>
      <c r="W16" s="18"/>
      <c r="X16" s="18"/>
      <c r="Y16" s="18"/>
      <c r="Z16" s="18"/>
      <c r="AA16" s="18"/>
      <c r="AB16" s="18"/>
    </row>
    <row r="17" spans="1:28" ht="13.5" customHeight="1">
      <c r="A17" s="18"/>
      <c r="B17" s="83" t="s">
        <v>42</v>
      </c>
      <c r="C17" s="52"/>
      <c r="D17" s="80"/>
      <c r="E17" s="80"/>
      <c r="F17" s="80"/>
      <c r="G17" s="80"/>
      <c r="H17" s="80"/>
      <c r="I17" s="18"/>
      <c r="J17" s="55">
        <f t="shared" si="1"/>
        <v>0</v>
      </c>
      <c r="K17" s="18"/>
      <c r="L17" s="57" t="e">
        <f t="shared" si="4"/>
        <v>#DIV/0!</v>
      </c>
      <c r="M17" s="58" t="e">
        <f t="shared" si="5"/>
        <v>#DIV/0!</v>
      </c>
      <c r="N17" s="58" t="e">
        <f t="shared" si="6"/>
        <v>#DIV/0!</v>
      </c>
      <c r="O17" s="58" t="e">
        <f t="shared" si="7"/>
        <v>#DIV/0!</v>
      </c>
      <c r="P17" s="58" t="e">
        <f t="shared" si="8"/>
        <v>#DIV/0!</v>
      </c>
      <c r="Q17" s="58" t="e">
        <f t="shared" si="9"/>
        <v>#DIV/0!</v>
      </c>
      <c r="R17" s="58"/>
      <c r="S17" s="42"/>
      <c r="T17" s="18"/>
      <c r="U17" s="18"/>
      <c r="V17" s="18"/>
      <c r="W17" s="18"/>
      <c r="X17" s="18"/>
      <c r="Y17" s="18"/>
      <c r="Z17" s="18"/>
      <c r="AA17" s="18"/>
      <c r="AB17" s="18"/>
    </row>
    <row r="18" spans="1:28" ht="13.5" customHeight="1">
      <c r="A18" s="18"/>
      <c r="B18" s="51" t="s">
        <v>43</v>
      </c>
      <c r="C18" s="52"/>
      <c r="D18" s="80"/>
      <c r="E18" s="80"/>
      <c r="F18" s="80"/>
      <c r="G18" s="80"/>
      <c r="H18" s="80"/>
      <c r="I18" s="18"/>
      <c r="J18" s="55">
        <f t="shared" si="1"/>
        <v>0</v>
      </c>
      <c r="K18" s="18"/>
      <c r="L18" s="57" t="e">
        <f t="shared" si="4"/>
        <v>#DIV/0!</v>
      </c>
      <c r="M18" s="58" t="e">
        <f t="shared" si="5"/>
        <v>#DIV/0!</v>
      </c>
      <c r="N18" s="58" t="e">
        <f t="shared" si="6"/>
        <v>#DIV/0!</v>
      </c>
      <c r="O18" s="58" t="e">
        <f t="shared" si="7"/>
        <v>#DIV/0!</v>
      </c>
      <c r="P18" s="58" t="e">
        <f t="shared" si="8"/>
        <v>#DIV/0!</v>
      </c>
      <c r="Q18" s="58" t="e">
        <f t="shared" si="9"/>
        <v>#DIV/0!</v>
      </c>
      <c r="R18" s="58"/>
      <c r="S18" s="42"/>
      <c r="T18" s="18"/>
      <c r="U18" s="18"/>
      <c r="V18" s="18"/>
      <c r="W18" s="18"/>
      <c r="X18" s="18"/>
      <c r="Y18" s="18"/>
      <c r="Z18" s="18"/>
      <c r="AA18" s="18"/>
      <c r="AB18" s="18"/>
    </row>
    <row r="19" spans="1:28" ht="13.5" customHeight="1">
      <c r="A19" s="18"/>
      <c r="B19" s="51" t="s">
        <v>44</v>
      </c>
      <c r="C19" s="52"/>
      <c r="D19" s="80"/>
      <c r="E19" s="80"/>
      <c r="F19" s="80"/>
      <c r="G19" s="80"/>
      <c r="H19" s="80"/>
      <c r="I19" s="18"/>
      <c r="J19" s="55">
        <f t="shared" si="1"/>
        <v>0</v>
      </c>
      <c r="K19" s="18"/>
      <c r="L19" s="57" t="e">
        <f t="shared" si="4"/>
        <v>#DIV/0!</v>
      </c>
      <c r="M19" s="58" t="e">
        <f t="shared" si="5"/>
        <v>#DIV/0!</v>
      </c>
      <c r="N19" s="58" t="e">
        <f t="shared" si="6"/>
        <v>#DIV/0!</v>
      </c>
      <c r="O19" s="58" t="e">
        <f t="shared" si="7"/>
        <v>#DIV/0!</v>
      </c>
      <c r="P19" s="58" t="e">
        <f t="shared" si="8"/>
        <v>#DIV/0!</v>
      </c>
      <c r="Q19" s="58" t="e">
        <f t="shared" si="9"/>
        <v>#DIV/0!</v>
      </c>
      <c r="R19" s="58"/>
      <c r="S19" s="42"/>
      <c r="T19" s="18"/>
      <c r="U19" s="18"/>
      <c r="V19" s="18"/>
      <c r="W19" s="18"/>
      <c r="X19" s="18"/>
      <c r="Y19" s="18"/>
      <c r="Z19" s="18"/>
      <c r="AA19" s="18"/>
      <c r="AB19" s="18"/>
    </row>
    <row r="20" spans="1:28" ht="13.5" customHeight="1">
      <c r="A20" s="18"/>
      <c r="B20" s="83" t="s">
        <v>45</v>
      </c>
      <c r="C20" s="52"/>
      <c r="D20" s="80"/>
      <c r="E20" s="80"/>
      <c r="F20" s="80"/>
      <c r="G20" s="80"/>
      <c r="H20" s="80"/>
      <c r="I20" s="18"/>
      <c r="J20" s="55">
        <f t="shared" si="1"/>
        <v>0</v>
      </c>
      <c r="K20" s="18"/>
      <c r="L20" s="57" t="e">
        <f t="shared" si="4"/>
        <v>#DIV/0!</v>
      </c>
      <c r="M20" s="58" t="e">
        <f t="shared" si="5"/>
        <v>#DIV/0!</v>
      </c>
      <c r="N20" s="58" t="e">
        <f t="shared" si="6"/>
        <v>#DIV/0!</v>
      </c>
      <c r="O20" s="58" t="e">
        <f t="shared" si="7"/>
        <v>#DIV/0!</v>
      </c>
      <c r="P20" s="58" t="e">
        <f t="shared" si="8"/>
        <v>#DIV/0!</v>
      </c>
      <c r="Q20" s="58" t="e">
        <f t="shared" si="9"/>
        <v>#DIV/0!</v>
      </c>
      <c r="R20" s="58"/>
      <c r="S20" s="42"/>
      <c r="T20" s="18"/>
      <c r="U20" s="18"/>
      <c r="V20" s="18"/>
      <c r="W20" s="18"/>
      <c r="X20" s="18"/>
      <c r="Y20" s="18"/>
      <c r="Z20" s="18"/>
      <c r="AA20" s="18"/>
      <c r="AB20" s="18"/>
    </row>
    <row r="21" spans="1:28" ht="13.5" customHeight="1">
      <c r="A21" s="18"/>
      <c r="B21" s="51" t="s">
        <v>46</v>
      </c>
      <c r="C21" s="52"/>
      <c r="D21" s="80"/>
      <c r="E21" s="80"/>
      <c r="F21" s="80"/>
      <c r="G21" s="80"/>
      <c r="H21" s="80"/>
      <c r="I21" s="18"/>
      <c r="J21" s="55">
        <f t="shared" si="1"/>
        <v>0</v>
      </c>
      <c r="K21" s="18"/>
      <c r="L21" s="57" t="e">
        <f t="shared" si="4"/>
        <v>#DIV/0!</v>
      </c>
      <c r="M21" s="58" t="e">
        <f t="shared" si="5"/>
        <v>#DIV/0!</v>
      </c>
      <c r="N21" s="58" t="e">
        <f t="shared" si="6"/>
        <v>#DIV/0!</v>
      </c>
      <c r="O21" s="58" t="e">
        <f t="shared" si="7"/>
        <v>#DIV/0!</v>
      </c>
      <c r="P21" s="58" t="e">
        <f t="shared" si="8"/>
        <v>#DIV/0!</v>
      </c>
      <c r="Q21" s="58" t="e">
        <f t="shared" si="9"/>
        <v>#DIV/0!</v>
      </c>
      <c r="R21" s="58"/>
      <c r="S21" s="42"/>
      <c r="T21" s="18"/>
      <c r="U21" s="18"/>
      <c r="V21" s="18"/>
      <c r="W21" s="18"/>
      <c r="X21" s="18"/>
      <c r="Y21" s="18"/>
      <c r="Z21" s="18"/>
      <c r="AA21" s="18"/>
      <c r="AB21" s="18"/>
    </row>
    <row r="22" spans="1:28" ht="13.5" customHeight="1">
      <c r="A22" s="18"/>
      <c r="B22" s="51" t="s">
        <v>47</v>
      </c>
      <c r="C22" s="52"/>
      <c r="D22" s="80"/>
      <c r="E22" s="80"/>
      <c r="F22" s="80"/>
      <c r="G22" s="80"/>
      <c r="H22" s="80"/>
      <c r="I22" s="38"/>
      <c r="J22" s="55">
        <f t="shared" si="1"/>
        <v>0</v>
      </c>
      <c r="K22" s="18"/>
      <c r="L22" s="57" t="e">
        <f t="shared" si="4"/>
        <v>#DIV/0!</v>
      </c>
      <c r="M22" s="58" t="e">
        <f t="shared" si="5"/>
        <v>#DIV/0!</v>
      </c>
      <c r="N22" s="58" t="e">
        <f t="shared" si="6"/>
        <v>#DIV/0!</v>
      </c>
      <c r="O22" s="58" t="e">
        <f t="shared" si="7"/>
        <v>#DIV/0!</v>
      </c>
      <c r="P22" s="58" t="e">
        <f t="shared" si="8"/>
        <v>#DIV/0!</v>
      </c>
      <c r="Q22" s="58" t="e">
        <f t="shared" si="9"/>
        <v>#DIV/0!</v>
      </c>
      <c r="R22" s="58"/>
      <c r="S22" s="42"/>
      <c r="T22" s="18"/>
      <c r="U22" s="18"/>
      <c r="V22" s="18"/>
      <c r="W22" s="18"/>
      <c r="X22" s="18"/>
      <c r="Y22" s="18"/>
      <c r="Z22" s="18"/>
      <c r="AA22" s="18"/>
      <c r="AB22" s="18"/>
    </row>
    <row r="23" spans="1:28" ht="13.5" customHeight="1">
      <c r="A23" s="18"/>
      <c r="B23" s="51" t="s">
        <v>48</v>
      </c>
      <c r="C23" s="52"/>
      <c r="D23" s="80"/>
      <c r="E23" s="80"/>
      <c r="F23" s="80"/>
      <c r="G23" s="80"/>
      <c r="H23" s="80"/>
      <c r="I23" s="38"/>
      <c r="J23" s="55"/>
      <c r="K23" s="18"/>
      <c r="L23" s="57"/>
      <c r="M23" s="58"/>
      <c r="N23" s="58"/>
      <c r="O23" s="58"/>
      <c r="P23" s="58"/>
      <c r="Q23" s="58"/>
      <c r="R23" s="58"/>
      <c r="S23" s="42"/>
      <c r="T23" s="18"/>
      <c r="U23" s="18"/>
      <c r="V23" s="18"/>
      <c r="W23" s="18"/>
      <c r="X23" s="18"/>
      <c r="Y23" s="18"/>
      <c r="Z23" s="18"/>
      <c r="AA23" s="18"/>
      <c r="AB23" s="18"/>
    </row>
    <row r="24" spans="1:28" ht="13.5" customHeight="1">
      <c r="A24" s="18"/>
      <c r="B24" s="51" t="s">
        <v>49</v>
      </c>
      <c r="C24" s="52"/>
      <c r="D24" s="80"/>
      <c r="E24" s="80"/>
      <c r="F24" s="80"/>
      <c r="G24" s="80"/>
      <c r="H24" s="80"/>
      <c r="I24" s="18"/>
      <c r="J24" s="55">
        <f t="shared" ref="J24:J46" si="10">SUM(D24:H24)</f>
        <v>0</v>
      </c>
      <c r="K24" s="18"/>
      <c r="L24" s="57" t="e">
        <f t="shared" ref="L24:L46" si="11">C24/$C$4</f>
        <v>#DIV/0!</v>
      </c>
      <c r="M24" s="58" t="e">
        <f t="shared" ref="M24:M46" si="12">D24/$D$4</f>
        <v>#DIV/0!</v>
      </c>
      <c r="N24" s="58" t="e">
        <f t="shared" ref="N24:N46" si="13">E24/$E$4</f>
        <v>#DIV/0!</v>
      </c>
      <c r="O24" s="58" t="e">
        <f t="shared" ref="O24:O46" si="14">F24/$F$4</f>
        <v>#DIV/0!</v>
      </c>
      <c r="P24" s="58" t="e">
        <f t="shared" ref="P24:P46" si="15">G24/$G$4</f>
        <v>#DIV/0!</v>
      </c>
      <c r="Q24" s="58" t="e">
        <f t="shared" ref="Q24:Q46" si="16">H24/$H$4</f>
        <v>#DIV/0!</v>
      </c>
      <c r="R24" s="58"/>
      <c r="S24" s="42"/>
      <c r="T24" s="18"/>
      <c r="U24" s="18"/>
      <c r="V24" s="18"/>
      <c r="W24" s="18"/>
      <c r="X24" s="18"/>
      <c r="Y24" s="18"/>
      <c r="Z24" s="18"/>
      <c r="AA24" s="18"/>
      <c r="AB24" s="18"/>
    </row>
    <row r="25" spans="1:28" ht="13.5" customHeight="1">
      <c r="A25" s="18"/>
      <c r="B25" s="51" t="s">
        <v>313</v>
      </c>
      <c r="C25" s="52"/>
      <c r="D25" s="80"/>
      <c r="E25" s="80"/>
      <c r="F25" s="80"/>
      <c r="G25" s="80"/>
      <c r="H25" s="80"/>
      <c r="I25" s="18"/>
      <c r="J25" s="55">
        <f t="shared" si="10"/>
        <v>0</v>
      </c>
      <c r="K25" s="18"/>
      <c r="L25" s="57" t="e">
        <f t="shared" si="11"/>
        <v>#DIV/0!</v>
      </c>
      <c r="M25" s="58" t="e">
        <f t="shared" si="12"/>
        <v>#DIV/0!</v>
      </c>
      <c r="N25" s="58" t="e">
        <f t="shared" si="13"/>
        <v>#DIV/0!</v>
      </c>
      <c r="O25" s="58" t="e">
        <f t="shared" si="14"/>
        <v>#DIV/0!</v>
      </c>
      <c r="P25" s="58" t="e">
        <f t="shared" si="15"/>
        <v>#DIV/0!</v>
      </c>
      <c r="Q25" s="58" t="e">
        <f t="shared" si="16"/>
        <v>#DIV/0!</v>
      </c>
      <c r="R25" s="58"/>
      <c r="S25" s="42"/>
      <c r="T25" s="18"/>
      <c r="U25" s="18"/>
      <c r="V25" s="18"/>
      <c r="W25" s="18"/>
      <c r="X25" s="18"/>
      <c r="Y25" s="18"/>
      <c r="Z25" s="18"/>
      <c r="AA25" s="18"/>
      <c r="AB25" s="18"/>
    </row>
    <row r="26" spans="1:28" ht="13.5" customHeight="1">
      <c r="A26" s="18"/>
      <c r="B26" s="62" t="s">
        <v>50</v>
      </c>
      <c r="C26" s="63"/>
      <c r="D26" s="86"/>
      <c r="E26" s="86"/>
      <c r="F26" s="86"/>
      <c r="G26" s="86"/>
      <c r="H26" s="86"/>
      <c r="I26" s="18"/>
      <c r="J26" s="65">
        <f t="shared" si="10"/>
        <v>0</v>
      </c>
      <c r="K26" s="18"/>
      <c r="L26" s="73" t="e">
        <f t="shared" si="11"/>
        <v>#DIV/0!</v>
      </c>
      <c r="M26" s="74" t="e">
        <f t="shared" si="12"/>
        <v>#DIV/0!</v>
      </c>
      <c r="N26" s="74" t="e">
        <f t="shared" si="13"/>
        <v>#DIV/0!</v>
      </c>
      <c r="O26" s="74" t="e">
        <f t="shared" si="14"/>
        <v>#DIV/0!</v>
      </c>
      <c r="P26" s="74" t="e">
        <f t="shared" si="15"/>
        <v>#DIV/0!</v>
      </c>
      <c r="Q26" s="74" t="e">
        <f t="shared" si="16"/>
        <v>#DIV/0!</v>
      </c>
      <c r="R26" s="58"/>
      <c r="S26" s="42"/>
      <c r="T26" s="18"/>
      <c r="U26" s="18"/>
      <c r="V26" s="18"/>
      <c r="W26" s="18"/>
      <c r="X26" s="18"/>
      <c r="Y26" s="18"/>
      <c r="Z26" s="18"/>
      <c r="AA26" s="18"/>
      <c r="AB26" s="18"/>
    </row>
    <row r="27" spans="1:28" ht="13.5" customHeight="1">
      <c r="A27" s="18"/>
      <c r="B27" s="18" t="s">
        <v>51</v>
      </c>
      <c r="C27" s="52">
        <f>SUM(C10:C26)</f>
        <v>0</v>
      </c>
      <c r="D27" s="54">
        <f t="shared" ref="D27:H27" si="17">SUM(D10:D26)</f>
        <v>0</v>
      </c>
      <c r="E27" s="54">
        <f t="shared" si="17"/>
        <v>0</v>
      </c>
      <c r="F27" s="54">
        <f t="shared" si="17"/>
        <v>0</v>
      </c>
      <c r="G27" s="54">
        <f t="shared" si="17"/>
        <v>0</v>
      </c>
      <c r="H27" s="54">
        <f t="shared" si="17"/>
        <v>0</v>
      </c>
      <c r="I27" s="18"/>
      <c r="J27" s="55">
        <f t="shared" si="10"/>
        <v>0</v>
      </c>
      <c r="K27" s="18"/>
      <c r="L27" s="57" t="e">
        <f t="shared" si="11"/>
        <v>#DIV/0!</v>
      </c>
      <c r="M27" s="58" t="e">
        <f t="shared" si="12"/>
        <v>#DIV/0!</v>
      </c>
      <c r="N27" s="58" t="e">
        <f t="shared" si="13"/>
        <v>#DIV/0!</v>
      </c>
      <c r="O27" s="58" t="e">
        <f t="shared" si="14"/>
        <v>#DIV/0!</v>
      </c>
      <c r="P27" s="58" t="e">
        <f t="shared" si="15"/>
        <v>#DIV/0!</v>
      </c>
      <c r="Q27" s="58" t="e">
        <f t="shared" si="16"/>
        <v>#DIV/0!</v>
      </c>
      <c r="R27" s="58"/>
      <c r="S27" s="42"/>
      <c r="T27" s="18"/>
      <c r="U27" s="18"/>
      <c r="V27" s="18"/>
      <c r="W27" s="18"/>
      <c r="X27" s="18"/>
      <c r="Y27" s="18"/>
      <c r="Z27" s="18"/>
      <c r="AA27" s="18"/>
      <c r="AB27" s="18"/>
    </row>
    <row r="28" spans="1:28" ht="13.5" customHeight="1">
      <c r="A28" s="18"/>
      <c r="B28" s="54" t="s">
        <v>52</v>
      </c>
      <c r="C28" s="87"/>
      <c r="D28" s="88">
        <f>TAXES!C10</f>
        <v>200</v>
      </c>
      <c r="E28" s="88">
        <f>TAXES!D10</f>
        <v>200</v>
      </c>
      <c r="F28" s="88">
        <f>TAXES!E10</f>
        <v>200</v>
      </c>
      <c r="G28" s="88">
        <f>TAXES!F10</f>
        <v>200</v>
      </c>
      <c r="H28" s="88">
        <f>TAXES!G10</f>
        <v>200</v>
      </c>
      <c r="I28" s="18"/>
      <c r="J28" s="55">
        <f t="shared" si="10"/>
        <v>1000</v>
      </c>
      <c r="K28" s="18"/>
      <c r="L28" s="57" t="e">
        <f t="shared" si="11"/>
        <v>#DIV/0!</v>
      </c>
      <c r="M28" s="58" t="e">
        <f t="shared" si="12"/>
        <v>#DIV/0!</v>
      </c>
      <c r="N28" s="58" t="e">
        <f t="shared" si="13"/>
        <v>#DIV/0!</v>
      </c>
      <c r="O28" s="58" t="e">
        <f t="shared" si="14"/>
        <v>#DIV/0!</v>
      </c>
      <c r="P28" s="58" t="e">
        <f t="shared" si="15"/>
        <v>#DIV/0!</v>
      </c>
      <c r="Q28" s="58" t="e">
        <f t="shared" si="16"/>
        <v>#DIV/0!</v>
      </c>
      <c r="R28" s="58"/>
      <c r="S28" s="42"/>
      <c r="T28" s="18"/>
      <c r="U28" s="18"/>
      <c r="V28" s="18"/>
      <c r="W28" s="18"/>
      <c r="X28" s="18"/>
      <c r="Y28" s="18"/>
      <c r="Z28" s="18"/>
      <c r="AA28" s="18"/>
      <c r="AB28" s="18"/>
    </row>
    <row r="29" spans="1:28" ht="13.5" customHeight="1">
      <c r="A29" s="18"/>
      <c r="B29" s="64" t="s">
        <v>53</v>
      </c>
      <c r="C29" s="63"/>
      <c r="D29" s="64">
        <f>HYPOTHESES!C52</f>
        <v>0</v>
      </c>
      <c r="E29" s="64">
        <f>HYPOTHESES!D52</f>
        <v>0</v>
      </c>
      <c r="F29" s="64">
        <f>HYPOTHESES!E52</f>
        <v>0</v>
      </c>
      <c r="G29" s="64">
        <f>HYPOTHESES!F52</f>
        <v>0</v>
      </c>
      <c r="H29" s="64">
        <f>HYPOTHESES!G52</f>
        <v>0</v>
      </c>
      <c r="I29" s="18"/>
      <c r="J29" s="65">
        <f t="shared" si="10"/>
        <v>0</v>
      </c>
      <c r="K29" s="18"/>
      <c r="L29" s="73" t="e">
        <f t="shared" si="11"/>
        <v>#DIV/0!</v>
      </c>
      <c r="M29" s="74" t="e">
        <f t="shared" si="12"/>
        <v>#DIV/0!</v>
      </c>
      <c r="N29" s="74" t="e">
        <f t="shared" si="13"/>
        <v>#DIV/0!</v>
      </c>
      <c r="O29" s="74" t="e">
        <f t="shared" si="14"/>
        <v>#DIV/0!</v>
      </c>
      <c r="P29" s="74" t="e">
        <f t="shared" si="15"/>
        <v>#DIV/0!</v>
      </c>
      <c r="Q29" s="74" t="e">
        <f t="shared" si="16"/>
        <v>#DIV/0!</v>
      </c>
      <c r="R29" s="58"/>
      <c r="S29" s="42"/>
      <c r="T29" s="18"/>
      <c r="U29" s="18"/>
      <c r="V29" s="18"/>
      <c r="W29" s="18"/>
      <c r="X29" s="18"/>
      <c r="Y29" s="18"/>
      <c r="Z29" s="18"/>
      <c r="AA29" s="18"/>
      <c r="AB29" s="18"/>
    </row>
    <row r="30" spans="1:28" ht="13.5" customHeight="1">
      <c r="A30" s="18"/>
      <c r="B30" s="90" t="s">
        <v>55</v>
      </c>
      <c r="C30" s="91">
        <f t="shared" ref="C30:H30" si="18">C5-C6+C9-C27-C28-C29</f>
        <v>0</v>
      </c>
      <c r="D30" s="92">
        <f t="shared" si="18"/>
        <v>-200</v>
      </c>
      <c r="E30" s="92">
        <f t="shared" si="18"/>
        <v>-200</v>
      </c>
      <c r="F30" s="92">
        <f t="shared" si="18"/>
        <v>-200</v>
      </c>
      <c r="G30" s="92">
        <f t="shared" si="18"/>
        <v>-200</v>
      </c>
      <c r="H30" s="92">
        <f t="shared" si="18"/>
        <v>-200</v>
      </c>
      <c r="I30" s="18"/>
      <c r="J30" s="69">
        <f t="shared" si="10"/>
        <v>-1000</v>
      </c>
      <c r="K30" s="18"/>
      <c r="L30" s="93" t="e">
        <f t="shared" si="11"/>
        <v>#DIV/0!</v>
      </c>
      <c r="M30" s="94" t="e">
        <f t="shared" si="12"/>
        <v>#DIV/0!</v>
      </c>
      <c r="N30" s="94" t="e">
        <f t="shared" si="13"/>
        <v>#DIV/0!</v>
      </c>
      <c r="O30" s="94" t="e">
        <f t="shared" si="14"/>
        <v>#DIV/0!</v>
      </c>
      <c r="P30" s="94" t="e">
        <f t="shared" si="15"/>
        <v>#DIV/0!</v>
      </c>
      <c r="Q30" s="94" t="e">
        <f t="shared" si="16"/>
        <v>#DIV/0!</v>
      </c>
      <c r="R30" s="58"/>
      <c r="S30" s="42"/>
      <c r="T30" s="18"/>
      <c r="U30" s="18"/>
      <c r="V30" s="18"/>
      <c r="W30" s="18"/>
      <c r="X30" s="18"/>
      <c r="Y30" s="18"/>
      <c r="Z30" s="18"/>
      <c r="AA30" s="18"/>
      <c r="AB30" s="18"/>
    </row>
    <row r="31" spans="1:28" ht="13.5" customHeight="1">
      <c r="A31" s="18"/>
      <c r="B31" s="95" t="s">
        <v>57</v>
      </c>
      <c r="C31" s="96"/>
      <c r="D31" s="97" t="e">
        <f>D30/D4</f>
        <v>#DIV/0!</v>
      </c>
      <c r="E31" s="97" t="e">
        <f>E30/E4</f>
        <v>#DIV/0!</v>
      </c>
      <c r="F31" s="97" t="e">
        <f>F30/F4</f>
        <v>#DIV/0!</v>
      </c>
      <c r="G31" s="97" t="e">
        <f>G30/G4</f>
        <v>#DIV/0!</v>
      </c>
      <c r="H31" s="97" t="e">
        <f>H30/H4</f>
        <v>#DIV/0!</v>
      </c>
      <c r="I31" s="18"/>
      <c r="J31" s="55" t="e">
        <f t="shared" si="10"/>
        <v>#DIV/0!</v>
      </c>
      <c r="K31" s="18"/>
      <c r="L31" s="57" t="e">
        <f t="shared" si="11"/>
        <v>#DIV/0!</v>
      </c>
      <c r="M31" s="58" t="e">
        <f t="shared" si="12"/>
        <v>#DIV/0!</v>
      </c>
      <c r="N31" s="58" t="e">
        <f t="shared" si="13"/>
        <v>#DIV/0!</v>
      </c>
      <c r="O31" s="58" t="e">
        <f t="shared" si="14"/>
        <v>#DIV/0!</v>
      </c>
      <c r="P31" s="58" t="e">
        <f t="shared" si="15"/>
        <v>#DIV/0!</v>
      </c>
      <c r="Q31" s="58" t="e">
        <f t="shared" si="16"/>
        <v>#DIV/0!</v>
      </c>
      <c r="R31" s="58"/>
      <c r="S31" s="42"/>
      <c r="T31" s="18"/>
      <c r="U31" s="18"/>
      <c r="V31" s="18"/>
      <c r="W31" s="18"/>
      <c r="X31" s="18"/>
      <c r="Y31" s="18"/>
      <c r="Z31" s="18"/>
      <c r="AA31" s="18"/>
      <c r="AB31" s="18"/>
    </row>
    <row r="32" spans="1:28" ht="13.5" customHeight="1">
      <c r="A32" s="18"/>
      <c r="B32" s="83" t="s">
        <v>58</v>
      </c>
      <c r="C32" s="100"/>
      <c r="D32" s="53"/>
      <c r="E32" s="80"/>
      <c r="F32" s="80"/>
      <c r="G32" s="80"/>
      <c r="H32" s="80"/>
      <c r="I32" s="18"/>
      <c r="J32" s="55">
        <f t="shared" si="10"/>
        <v>0</v>
      </c>
      <c r="K32" s="18"/>
      <c r="L32" s="57" t="e">
        <f t="shared" si="11"/>
        <v>#DIV/0!</v>
      </c>
      <c r="M32" s="58" t="e">
        <f t="shared" si="12"/>
        <v>#DIV/0!</v>
      </c>
      <c r="N32" s="58" t="e">
        <f t="shared" si="13"/>
        <v>#DIV/0!</v>
      </c>
      <c r="O32" s="58" t="e">
        <f t="shared" si="14"/>
        <v>#DIV/0!</v>
      </c>
      <c r="P32" s="58" t="e">
        <f t="shared" si="15"/>
        <v>#DIV/0!</v>
      </c>
      <c r="Q32" s="58" t="e">
        <f t="shared" si="16"/>
        <v>#DIV/0!</v>
      </c>
      <c r="R32" s="58"/>
      <c r="S32" s="42"/>
      <c r="T32" s="18"/>
      <c r="U32" s="18"/>
      <c r="V32" s="18"/>
      <c r="W32" s="18"/>
      <c r="X32" s="18"/>
      <c r="Y32" s="18"/>
      <c r="Z32" s="18"/>
      <c r="AA32" s="18"/>
      <c r="AB32" s="18"/>
    </row>
    <row r="33" spans="1:28" ht="13.5" customHeight="1">
      <c r="A33" s="18"/>
      <c r="B33" s="98" t="s">
        <v>60</v>
      </c>
      <c r="C33" s="63"/>
      <c r="D33" s="86">
        <f>HYPOTHESES!C155</f>
        <v>0</v>
      </c>
      <c r="E33" s="86">
        <f>HYPOTHESES!D155</f>
        <v>0</v>
      </c>
      <c r="F33" s="86">
        <f>HYPOTHESES!E155</f>
        <v>0</v>
      </c>
      <c r="G33" s="86">
        <f>HYPOTHESES!F155</f>
        <v>0</v>
      </c>
      <c r="H33" s="86">
        <f>HYPOTHESES!G155</f>
        <v>0</v>
      </c>
      <c r="I33" s="18"/>
      <c r="J33" s="65">
        <f t="shared" si="10"/>
        <v>0</v>
      </c>
      <c r="K33" s="18"/>
      <c r="L33" s="73" t="e">
        <f t="shared" si="11"/>
        <v>#DIV/0!</v>
      </c>
      <c r="M33" s="74" t="e">
        <f t="shared" si="12"/>
        <v>#DIV/0!</v>
      </c>
      <c r="N33" s="74" t="e">
        <f t="shared" si="13"/>
        <v>#DIV/0!</v>
      </c>
      <c r="O33" s="74" t="e">
        <f t="shared" si="14"/>
        <v>#DIV/0!</v>
      </c>
      <c r="P33" s="74" t="e">
        <f t="shared" si="15"/>
        <v>#DIV/0!</v>
      </c>
      <c r="Q33" s="74" t="e">
        <f t="shared" si="16"/>
        <v>#DIV/0!</v>
      </c>
      <c r="R33" s="58"/>
      <c r="S33" s="42"/>
      <c r="T33" s="18"/>
      <c r="U33" s="18"/>
      <c r="V33" s="18"/>
      <c r="W33" s="18"/>
      <c r="X33" s="18"/>
      <c r="Y33" s="18"/>
      <c r="Z33" s="18"/>
      <c r="AA33" s="18"/>
      <c r="AB33" s="18"/>
    </row>
    <row r="34" spans="1:28" ht="13.5" customHeight="1">
      <c r="A34" s="18"/>
      <c r="B34" s="18" t="s">
        <v>61</v>
      </c>
      <c r="C34" s="52">
        <f t="shared" ref="C34:H34" si="19">C32-C33</f>
        <v>0</v>
      </c>
      <c r="D34" s="54">
        <f t="shared" si="19"/>
        <v>0</v>
      </c>
      <c r="E34" s="54">
        <f t="shared" si="19"/>
        <v>0</v>
      </c>
      <c r="F34" s="54">
        <f t="shared" si="19"/>
        <v>0</v>
      </c>
      <c r="G34" s="54">
        <f t="shared" si="19"/>
        <v>0</v>
      </c>
      <c r="H34" s="54">
        <f t="shared" si="19"/>
        <v>0</v>
      </c>
      <c r="I34" s="18"/>
      <c r="J34" s="55">
        <f t="shared" si="10"/>
        <v>0</v>
      </c>
      <c r="K34" s="18"/>
      <c r="L34" s="57" t="e">
        <f t="shared" si="11"/>
        <v>#DIV/0!</v>
      </c>
      <c r="M34" s="58" t="e">
        <f t="shared" si="12"/>
        <v>#DIV/0!</v>
      </c>
      <c r="N34" s="58" t="e">
        <f t="shared" si="13"/>
        <v>#DIV/0!</v>
      </c>
      <c r="O34" s="58" t="e">
        <f t="shared" si="14"/>
        <v>#DIV/0!</v>
      </c>
      <c r="P34" s="58" t="e">
        <f t="shared" si="15"/>
        <v>#DIV/0!</v>
      </c>
      <c r="Q34" s="58" t="e">
        <f t="shared" si="16"/>
        <v>#DIV/0!</v>
      </c>
      <c r="R34" s="58"/>
      <c r="S34" s="42"/>
      <c r="T34" s="18"/>
      <c r="U34" s="18"/>
      <c r="V34" s="18"/>
      <c r="W34" s="18"/>
      <c r="X34" s="18"/>
      <c r="Y34" s="18"/>
      <c r="Z34" s="18"/>
      <c r="AA34" s="18"/>
      <c r="AB34" s="18"/>
    </row>
    <row r="35" spans="1:28" ht="13.5" customHeight="1">
      <c r="A35" s="18"/>
      <c r="B35" s="83" t="s">
        <v>62</v>
      </c>
      <c r="C35" s="52"/>
      <c r="D35" s="53"/>
      <c r="E35" s="80"/>
      <c r="F35" s="80"/>
      <c r="G35" s="80"/>
      <c r="H35" s="80"/>
      <c r="I35" s="18"/>
      <c r="J35" s="55">
        <f t="shared" si="10"/>
        <v>0</v>
      </c>
      <c r="K35" s="18"/>
      <c r="L35" s="57" t="e">
        <f t="shared" si="11"/>
        <v>#DIV/0!</v>
      </c>
      <c r="M35" s="58" t="e">
        <f t="shared" si="12"/>
        <v>#DIV/0!</v>
      </c>
      <c r="N35" s="58" t="e">
        <f t="shared" si="13"/>
        <v>#DIV/0!</v>
      </c>
      <c r="O35" s="58" t="e">
        <f t="shared" si="14"/>
        <v>#DIV/0!</v>
      </c>
      <c r="P35" s="58" t="e">
        <f t="shared" si="15"/>
        <v>#DIV/0!</v>
      </c>
      <c r="Q35" s="58" t="e">
        <f t="shared" si="16"/>
        <v>#DIV/0!</v>
      </c>
      <c r="R35" s="58"/>
      <c r="S35" s="42"/>
      <c r="T35" s="18"/>
      <c r="U35" s="18"/>
      <c r="V35" s="18"/>
      <c r="W35" s="18"/>
      <c r="X35" s="18"/>
      <c r="Y35" s="18"/>
      <c r="Z35" s="18"/>
      <c r="AA35" s="18"/>
      <c r="AB35" s="18"/>
    </row>
    <row r="36" spans="1:28" ht="13.5" customHeight="1">
      <c r="A36" s="18"/>
      <c r="B36" s="98" t="s">
        <v>63</v>
      </c>
      <c r="C36" s="63"/>
      <c r="D36" s="99"/>
      <c r="E36" s="86"/>
      <c r="F36" s="86"/>
      <c r="G36" s="86"/>
      <c r="H36" s="86"/>
      <c r="I36" s="18"/>
      <c r="J36" s="65">
        <f t="shared" si="10"/>
        <v>0</v>
      </c>
      <c r="K36" s="18"/>
      <c r="L36" s="73" t="e">
        <f t="shared" si="11"/>
        <v>#DIV/0!</v>
      </c>
      <c r="M36" s="74" t="e">
        <f t="shared" si="12"/>
        <v>#DIV/0!</v>
      </c>
      <c r="N36" s="74" t="e">
        <f t="shared" si="13"/>
        <v>#DIV/0!</v>
      </c>
      <c r="O36" s="74" t="e">
        <f t="shared" si="14"/>
        <v>#DIV/0!</v>
      </c>
      <c r="P36" s="74" t="e">
        <f t="shared" si="15"/>
        <v>#DIV/0!</v>
      </c>
      <c r="Q36" s="74" t="e">
        <f t="shared" si="16"/>
        <v>#DIV/0!</v>
      </c>
      <c r="R36" s="58"/>
      <c r="S36" s="42"/>
      <c r="T36" s="18"/>
      <c r="U36" s="18"/>
      <c r="V36" s="18"/>
      <c r="W36" s="18"/>
      <c r="X36" s="18"/>
      <c r="Y36" s="18"/>
      <c r="Z36" s="18"/>
      <c r="AA36" s="18"/>
      <c r="AB36" s="18"/>
    </row>
    <row r="37" spans="1:28" ht="13.5" customHeight="1">
      <c r="A37" s="18"/>
      <c r="B37" s="104" t="s">
        <v>64</v>
      </c>
      <c r="C37" s="77">
        <f t="shared" ref="C37:H37" si="20">C35-C36</f>
        <v>0</v>
      </c>
      <c r="D37" s="76">
        <f t="shared" si="20"/>
        <v>0</v>
      </c>
      <c r="E37" s="76">
        <f t="shared" si="20"/>
        <v>0</v>
      </c>
      <c r="F37" s="76">
        <f t="shared" si="20"/>
        <v>0</v>
      </c>
      <c r="G37" s="76">
        <f t="shared" si="20"/>
        <v>0</v>
      </c>
      <c r="H37" s="76">
        <f t="shared" si="20"/>
        <v>0</v>
      </c>
      <c r="I37" s="18"/>
      <c r="J37" s="105">
        <f t="shared" si="10"/>
        <v>0</v>
      </c>
      <c r="K37" s="18"/>
      <c r="L37" s="78" t="e">
        <f t="shared" si="11"/>
        <v>#DIV/0!</v>
      </c>
      <c r="M37" s="79" t="e">
        <f t="shared" si="12"/>
        <v>#DIV/0!</v>
      </c>
      <c r="N37" s="79" t="e">
        <f t="shared" si="13"/>
        <v>#DIV/0!</v>
      </c>
      <c r="O37" s="79" t="e">
        <f t="shared" si="14"/>
        <v>#DIV/0!</v>
      </c>
      <c r="P37" s="79" t="e">
        <f t="shared" si="15"/>
        <v>#DIV/0!</v>
      </c>
      <c r="Q37" s="79" t="e">
        <f t="shared" si="16"/>
        <v>#DIV/0!</v>
      </c>
      <c r="R37" s="58"/>
      <c r="S37" s="42"/>
      <c r="T37" s="18"/>
      <c r="U37" s="18"/>
      <c r="V37" s="18"/>
      <c r="W37" s="18"/>
      <c r="X37" s="18"/>
      <c r="Y37" s="18"/>
      <c r="Z37" s="18"/>
      <c r="AA37" s="18"/>
      <c r="AB37" s="18"/>
    </row>
    <row r="38" spans="1:28" ht="13.5" customHeight="1">
      <c r="A38" s="90"/>
      <c r="B38" s="90" t="s">
        <v>65</v>
      </c>
      <c r="C38" s="91">
        <f t="shared" ref="C38:H38" si="21">C30+C34+C37</f>
        <v>0</v>
      </c>
      <c r="D38" s="92">
        <f t="shared" si="21"/>
        <v>-200</v>
      </c>
      <c r="E38" s="92">
        <f t="shared" si="21"/>
        <v>-200</v>
      </c>
      <c r="F38" s="92">
        <f t="shared" si="21"/>
        <v>-200</v>
      </c>
      <c r="G38" s="92">
        <f t="shared" si="21"/>
        <v>-200</v>
      </c>
      <c r="H38" s="92">
        <f t="shared" si="21"/>
        <v>-200</v>
      </c>
      <c r="I38" s="90"/>
      <c r="J38" s="69">
        <f t="shared" si="10"/>
        <v>-1000</v>
      </c>
      <c r="K38" s="90"/>
      <c r="L38" s="93" t="e">
        <f t="shared" si="11"/>
        <v>#DIV/0!</v>
      </c>
      <c r="M38" s="94" t="e">
        <f t="shared" si="12"/>
        <v>#DIV/0!</v>
      </c>
      <c r="N38" s="94" t="e">
        <f t="shared" si="13"/>
        <v>#DIV/0!</v>
      </c>
      <c r="O38" s="94" t="e">
        <f t="shared" si="14"/>
        <v>#DIV/0!</v>
      </c>
      <c r="P38" s="94" t="e">
        <f t="shared" si="15"/>
        <v>#DIV/0!</v>
      </c>
      <c r="Q38" s="94" t="e">
        <f t="shared" si="16"/>
        <v>#DIV/0!</v>
      </c>
      <c r="R38" s="94"/>
      <c r="S38" s="42"/>
      <c r="T38" s="90"/>
      <c r="U38" s="90"/>
      <c r="V38" s="90"/>
      <c r="W38" s="90"/>
      <c r="X38" s="90"/>
      <c r="Y38" s="90"/>
      <c r="Z38" s="90"/>
      <c r="AA38" s="90"/>
      <c r="AB38" s="90"/>
    </row>
    <row r="39" spans="1:28" ht="13.5" customHeight="1">
      <c r="A39" s="18"/>
      <c r="B39" s="18" t="s">
        <v>66</v>
      </c>
      <c r="C39" s="106"/>
      <c r="D39" s="107">
        <f t="shared" ref="D39:H39" si="22">IF(D38&lt;0,D38,0)</f>
        <v>-200</v>
      </c>
      <c r="E39" s="107">
        <f t="shared" si="22"/>
        <v>-200</v>
      </c>
      <c r="F39" s="107">
        <f t="shared" si="22"/>
        <v>-200</v>
      </c>
      <c r="G39" s="107">
        <f t="shared" si="22"/>
        <v>-200</v>
      </c>
      <c r="H39" s="107">
        <f t="shared" si="22"/>
        <v>-200</v>
      </c>
      <c r="I39" s="107"/>
      <c r="J39" s="55">
        <f t="shared" si="10"/>
        <v>-1000</v>
      </c>
      <c r="K39" s="18"/>
      <c r="L39" s="57" t="e">
        <f t="shared" si="11"/>
        <v>#DIV/0!</v>
      </c>
      <c r="M39" s="58" t="e">
        <f t="shared" si="12"/>
        <v>#DIV/0!</v>
      </c>
      <c r="N39" s="58" t="e">
        <f t="shared" si="13"/>
        <v>#DIV/0!</v>
      </c>
      <c r="O39" s="58" t="e">
        <f t="shared" si="14"/>
        <v>#DIV/0!</v>
      </c>
      <c r="P39" s="58" t="e">
        <f t="shared" si="15"/>
        <v>#DIV/0!</v>
      </c>
      <c r="Q39" s="58" t="e">
        <f t="shared" si="16"/>
        <v>#DIV/0!</v>
      </c>
      <c r="R39" s="58"/>
      <c r="S39" s="42"/>
      <c r="T39" s="18"/>
      <c r="U39" s="18"/>
      <c r="V39" s="18"/>
      <c r="W39" s="18"/>
      <c r="X39" s="18"/>
      <c r="Y39" s="18"/>
      <c r="Z39" s="18"/>
      <c r="AA39" s="18"/>
      <c r="AB39" s="18"/>
    </row>
    <row r="40" spans="1:28" ht="13.5" customHeight="1">
      <c r="A40" s="18"/>
      <c r="B40" s="18" t="s">
        <v>67</v>
      </c>
      <c r="C40" s="106"/>
      <c r="D40" s="107">
        <f>D39</f>
        <v>-200</v>
      </c>
      <c r="E40" s="107">
        <f t="shared" ref="E40:H40" si="23">IF(E39&lt;0,D40+E39,IF(D40&lt;0,D40+E38,0))</f>
        <v>-400</v>
      </c>
      <c r="F40" s="107">
        <f t="shared" si="23"/>
        <v>-600</v>
      </c>
      <c r="G40" s="107">
        <f t="shared" si="23"/>
        <v>-800</v>
      </c>
      <c r="H40" s="107">
        <f t="shared" si="23"/>
        <v>-1000</v>
      </c>
      <c r="I40" s="107"/>
      <c r="J40" s="55">
        <f t="shared" si="10"/>
        <v>-3000</v>
      </c>
      <c r="K40" s="18"/>
      <c r="L40" s="57" t="e">
        <f t="shared" si="11"/>
        <v>#DIV/0!</v>
      </c>
      <c r="M40" s="58" t="e">
        <f t="shared" si="12"/>
        <v>#DIV/0!</v>
      </c>
      <c r="N40" s="58" t="e">
        <f t="shared" si="13"/>
        <v>#DIV/0!</v>
      </c>
      <c r="O40" s="58" t="e">
        <f t="shared" si="14"/>
        <v>#DIV/0!</v>
      </c>
      <c r="P40" s="58" t="e">
        <f t="shared" si="15"/>
        <v>#DIV/0!</v>
      </c>
      <c r="Q40" s="58" t="e">
        <f t="shared" si="16"/>
        <v>#DIV/0!</v>
      </c>
      <c r="R40" s="58"/>
      <c r="S40" s="42"/>
      <c r="T40" s="18"/>
      <c r="U40" s="18"/>
      <c r="V40" s="18"/>
      <c r="W40" s="18"/>
      <c r="X40" s="18"/>
      <c r="Y40" s="18"/>
      <c r="Z40" s="18"/>
      <c r="AA40" s="18"/>
      <c r="AB40" s="18"/>
    </row>
    <row r="41" spans="1:28" ht="13.5" customHeight="1">
      <c r="A41" s="18"/>
      <c r="B41" s="18" t="s">
        <v>68</v>
      </c>
      <c r="C41" s="106"/>
      <c r="D41" s="107">
        <f t="shared" ref="D41:H41" si="24">IF(D40&lt;0,D40,0)</f>
        <v>-200</v>
      </c>
      <c r="E41" s="107">
        <f t="shared" si="24"/>
        <v>-400</v>
      </c>
      <c r="F41" s="107">
        <f t="shared" si="24"/>
        <v>-600</v>
      </c>
      <c r="G41" s="107">
        <f t="shared" si="24"/>
        <v>-800</v>
      </c>
      <c r="H41" s="107">
        <f t="shared" si="24"/>
        <v>-1000</v>
      </c>
      <c r="I41" s="107"/>
      <c r="J41" s="55">
        <f t="shared" si="10"/>
        <v>-3000</v>
      </c>
      <c r="K41" s="18"/>
      <c r="L41" s="57" t="e">
        <f t="shared" si="11"/>
        <v>#DIV/0!</v>
      </c>
      <c r="M41" s="58" t="e">
        <f t="shared" si="12"/>
        <v>#DIV/0!</v>
      </c>
      <c r="N41" s="58" t="e">
        <f t="shared" si="13"/>
        <v>#DIV/0!</v>
      </c>
      <c r="O41" s="58" t="e">
        <f t="shared" si="14"/>
        <v>#DIV/0!</v>
      </c>
      <c r="P41" s="58" t="e">
        <f t="shared" si="15"/>
        <v>#DIV/0!</v>
      </c>
      <c r="Q41" s="58" t="e">
        <f t="shared" si="16"/>
        <v>#DIV/0!</v>
      </c>
      <c r="R41" s="58"/>
      <c r="S41" s="42"/>
      <c r="T41" s="18"/>
      <c r="U41" s="18"/>
      <c r="V41" s="18"/>
      <c r="W41" s="18"/>
      <c r="X41" s="18"/>
      <c r="Y41" s="18"/>
      <c r="Z41" s="18"/>
      <c r="AA41" s="18"/>
      <c r="AB41" s="18"/>
    </row>
    <row r="42" spans="1:28" ht="13.5" customHeight="1">
      <c r="A42" s="18"/>
      <c r="B42" s="18" t="s">
        <v>69</v>
      </c>
      <c r="C42" s="108"/>
      <c r="D42" s="109"/>
      <c r="E42" s="109"/>
      <c r="F42" s="109"/>
      <c r="G42" s="109"/>
      <c r="H42" s="109"/>
      <c r="I42" s="110"/>
      <c r="J42" s="55">
        <f t="shared" si="10"/>
        <v>0</v>
      </c>
      <c r="K42" s="18"/>
      <c r="L42" s="57" t="e">
        <f t="shared" si="11"/>
        <v>#DIV/0!</v>
      </c>
      <c r="M42" s="58" t="e">
        <f t="shared" si="12"/>
        <v>#DIV/0!</v>
      </c>
      <c r="N42" s="58" t="e">
        <f t="shared" si="13"/>
        <v>#DIV/0!</v>
      </c>
      <c r="O42" s="58" t="e">
        <f t="shared" si="14"/>
        <v>#DIV/0!</v>
      </c>
      <c r="P42" s="58" t="e">
        <f t="shared" si="15"/>
        <v>#DIV/0!</v>
      </c>
      <c r="Q42" s="58" t="e">
        <f t="shared" si="16"/>
        <v>#DIV/0!</v>
      </c>
      <c r="R42" s="58"/>
      <c r="S42" s="42"/>
      <c r="T42" s="18"/>
      <c r="U42" s="18"/>
      <c r="V42" s="18"/>
      <c r="W42" s="18"/>
      <c r="X42" s="18"/>
      <c r="Y42" s="18"/>
      <c r="Z42" s="18"/>
      <c r="AA42" s="18"/>
      <c r="AB42" s="18"/>
    </row>
    <row r="43" spans="1:28" ht="13.5" customHeight="1">
      <c r="A43" s="18"/>
      <c r="B43" s="54" t="s">
        <v>70</v>
      </c>
      <c r="C43" s="106"/>
      <c r="D43" s="107">
        <f>IF(D38&lt;0,0,D38)</f>
        <v>0</v>
      </c>
      <c r="E43" s="107">
        <f t="shared" ref="E43:H43" si="25">IF(E38&lt;0,0,E38+D41+E42)</f>
        <v>0</v>
      </c>
      <c r="F43" s="107">
        <f t="shared" si="25"/>
        <v>0</v>
      </c>
      <c r="G43" s="107">
        <f t="shared" si="25"/>
        <v>0</v>
      </c>
      <c r="H43" s="107">
        <f t="shared" si="25"/>
        <v>0</v>
      </c>
      <c r="I43" s="112"/>
      <c r="J43" s="55">
        <f t="shared" si="10"/>
        <v>0</v>
      </c>
      <c r="K43" s="18"/>
      <c r="L43" s="57" t="e">
        <f t="shared" si="11"/>
        <v>#DIV/0!</v>
      </c>
      <c r="M43" s="58" t="e">
        <f t="shared" si="12"/>
        <v>#DIV/0!</v>
      </c>
      <c r="N43" s="58" t="e">
        <f t="shared" si="13"/>
        <v>#DIV/0!</v>
      </c>
      <c r="O43" s="58" t="e">
        <f t="shared" si="14"/>
        <v>#DIV/0!</v>
      </c>
      <c r="P43" s="58" t="e">
        <f t="shared" si="15"/>
        <v>#DIV/0!</v>
      </c>
      <c r="Q43" s="58" t="e">
        <f t="shared" si="16"/>
        <v>#DIV/0!</v>
      </c>
      <c r="R43" s="58"/>
      <c r="S43" s="42"/>
      <c r="T43" s="18"/>
      <c r="U43" s="18"/>
      <c r="V43" s="18"/>
      <c r="W43" s="18"/>
      <c r="X43" s="18"/>
      <c r="Y43" s="18"/>
      <c r="Z43" s="18"/>
      <c r="AA43" s="18"/>
      <c r="AB43" s="18"/>
    </row>
    <row r="44" spans="1:28" ht="13.5" customHeight="1">
      <c r="A44" s="18"/>
      <c r="B44" s="54" t="s">
        <v>71</v>
      </c>
      <c r="C44" s="106"/>
      <c r="D44" s="107">
        <f>IF(D57&lt;1,IF(D55=1,(D43-HYPOTHESES!$J$18)*D49*D53+'P&amp;L'!D56,D43*D49*D53),D57*D53*D50*D43)</f>
        <v>0</v>
      </c>
      <c r="E44" s="107">
        <f>IF(E57&lt;1,IF(E55=1,(E43-HYPOTHESES!$J$18)*E49*E53+'P&amp;L'!E56,E43*E49*E53),E57*E53*E50*E43)</f>
        <v>0</v>
      </c>
      <c r="F44" s="107">
        <f>IF(F57&lt;1,IF(F55=1,(F43-HYPOTHESES!$J$18)*F49*F53+'P&amp;L'!F56,F43*F49*F53),F57*F53*F50*F43)</f>
        <v>0</v>
      </c>
      <c r="G44" s="107">
        <f>IF(G57&lt;1,IF(G55=1,(G43-HYPOTHESES!$J$18)*G49*G53+'P&amp;L'!G56,G43*G49*G53),G57*G53*G50*G43)</f>
        <v>0</v>
      </c>
      <c r="H44" s="107">
        <f>IF(H57&lt;1,IF(H55=1,(H43-HYPOTHESES!$J$18)*H49*H53+'P&amp;L'!H56,H43*H49*H53),H57*H53*H50*H43)</f>
        <v>0</v>
      </c>
      <c r="I44" s="113"/>
      <c r="J44" s="55">
        <f t="shared" si="10"/>
        <v>0</v>
      </c>
      <c r="K44" s="18"/>
      <c r="L44" s="57" t="e">
        <f t="shared" si="11"/>
        <v>#DIV/0!</v>
      </c>
      <c r="M44" s="58" t="e">
        <f t="shared" si="12"/>
        <v>#DIV/0!</v>
      </c>
      <c r="N44" s="58" t="e">
        <f t="shared" si="13"/>
        <v>#DIV/0!</v>
      </c>
      <c r="O44" s="58" t="e">
        <f t="shared" si="14"/>
        <v>#DIV/0!</v>
      </c>
      <c r="P44" s="58" t="e">
        <f t="shared" si="15"/>
        <v>#DIV/0!</v>
      </c>
      <c r="Q44" s="58" t="e">
        <f t="shared" si="16"/>
        <v>#DIV/0!</v>
      </c>
      <c r="R44" s="58"/>
      <c r="S44" s="42"/>
      <c r="T44" s="18"/>
      <c r="U44" s="18"/>
      <c r="V44" s="18"/>
      <c r="W44" s="18"/>
      <c r="X44" s="18"/>
      <c r="Y44" s="18"/>
      <c r="Z44" s="18"/>
      <c r="AA44" s="18"/>
      <c r="AB44" s="18"/>
    </row>
    <row r="45" spans="1:28" ht="13.5" customHeight="1">
      <c r="A45" s="18"/>
      <c r="B45" s="64" t="s">
        <v>72</v>
      </c>
      <c r="C45" s="114"/>
      <c r="D45" s="115">
        <f>IF(TAXES!C14&lt;50,0,0.5*(D63-D61)*D6/D62)</f>
        <v>0</v>
      </c>
      <c r="E45" s="115">
        <f>IF(TAXES!D14&lt;50,0,0.5*(E63-E61)*E6/E62)</f>
        <v>0</v>
      </c>
      <c r="F45" s="115">
        <f>IF(TAXES!E14&lt;50,0,0.5*(F63-F61)*F6/F62)</f>
        <v>0</v>
      </c>
      <c r="G45" s="115">
        <f>IF(TAXES!F14&lt;50,0,0.5*(G63-G61)*G6/G62)</f>
        <v>0</v>
      </c>
      <c r="H45" s="115">
        <f>IF(TAXES!G14&lt;50,0,0.5*(H63-H61)*H6/H62)</f>
        <v>0</v>
      </c>
      <c r="I45" s="116"/>
      <c r="J45" s="65">
        <f t="shared" si="10"/>
        <v>0</v>
      </c>
      <c r="K45" s="18"/>
      <c r="L45" s="73" t="e">
        <f t="shared" si="11"/>
        <v>#DIV/0!</v>
      </c>
      <c r="M45" s="74" t="e">
        <f t="shared" si="12"/>
        <v>#DIV/0!</v>
      </c>
      <c r="N45" s="74" t="e">
        <f t="shared" si="13"/>
        <v>#DIV/0!</v>
      </c>
      <c r="O45" s="74" t="e">
        <f t="shared" si="14"/>
        <v>#DIV/0!</v>
      </c>
      <c r="P45" s="74" t="e">
        <f t="shared" si="15"/>
        <v>#DIV/0!</v>
      </c>
      <c r="Q45" s="74" t="e">
        <f t="shared" si="16"/>
        <v>#DIV/0!</v>
      </c>
      <c r="R45" s="58"/>
      <c r="S45" s="42"/>
      <c r="T45" s="18"/>
      <c r="U45" s="18"/>
      <c r="V45" s="18"/>
      <c r="W45" s="18"/>
      <c r="X45" s="18"/>
      <c r="Y45" s="18"/>
      <c r="Z45" s="18"/>
      <c r="AA45" s="18"/>
      <c r="AB45" s="18"/>
    </row>
    <row r="46" spans="1:28" ht="13.5" customHeight="1">
      <c r="A46" s="18"/>
      <c r="B46" s="91" t="s">
        <v>15</v>
      </c>
      <c r="C46" s="118">
        <f t="shared" ref="C46:H46" si="26">+C38-C44-C45</f>
        <v>0</v>
      </c>
      <c r="D46" s="118">
        <f t="shared" si="26"/>
        <v>-200</v>
      </c>
      <c r="E46" s="118">
        <f t="shared" si="26"/>
        <v>-200</v>
      </c>
      <c r="F46" s="118">
        <f t="shared" si="26"/>
        <v>-200</v>
      </c>
      <c r="G46" s="118">
        <f t="shared" si="26"/>
        <v>-200</v>
      </c>
      <c r="H46" s="118">
        <f t="shared" si="26"/>
        <v>-200</v>
      </c>
      <c r="I46" s="116"/>
      <c r="J46" s="119">
        <f t="shared" si="10"/>
        <v>-1000</v>
      </c>
      <c r="K46" s="18"/>
      <c r="L46" s="120" t="e">
        <f t="shared" si="11"/>
        <v>#DIV/0!</v>
      </c>
      <c r="M46" s="120" t="e">
        <f t="shared" si="12"/>
        <v>#DIV/0!</v>
      </c>
      <c r="N46" s="120" t="e">
        <f t="shared" si="13"/>
        <v>#DIV/0!</v>
      </c>
      <c r="O46" s="120" t="e">
        <f t="shared" si="14"/>
        <v>#DIV/0!</v>
      </c>
      <c r="P46" s="120" t="e">
        <f t="shared" si="15"/>
        <v>#DIV/0!</v>
      </c>
      <c r="Q46" s="120" t="e">
        <f t="shared" si="16"/>
        <v>#DIV/0!</v>
      </c>
      <c r="R46" s="58"/>
      <c r="S46" s="42"/>
      <c r="T46" s="18"/>
      <c r="U46" s="18"/>
      <c r="V46" s="18"/>
      <c r="W46" s="18"/>
      <c r="X46" s="18"/>
      <c r="Y46" s="18"/>
      <c r="Z46" s="18"/>
      <c r="AA46" s="18"/>
      <c r="AB46" s="18"/>
    </row>
    <row r="47" spans="1:28" ht="13.5" customHeight="1">
      <c r="A47" s="18"/>
      <c r="B47" s="121" t="s">
        <v>57</v>
      </c>
      <c r="C47" s="103" t="e">
        <f t="shared" ref="C47:H47" si="27">C46/C4</f>
        <v>#DIV/0!</v>
      </c>
      <c r="D47" s="103" t="e">
        <f t="shared" si="27"/>
        <v>#DIV/0!</v>
      </c>
      <c r="E47" s="103" t="e">
        <f t="shared" si="27"/>
        <v>#DIV/0!</v>
      </c>
      <c r="F47" s="103" t="e">
        <f t="shared" si="27"/>
        <v>#DIV/0!</v>
      </c>
      <c r="G47" s="103" t="e">
        <f t="shared" si="27"/>
        <v>#DIV/0!</v>
      </c>
      <c r="H47" s="103" t="e">
        <f t="shared" si="27"/>
        <v>#DIV/0!</v>
      </c>
      <c r="I47" s="18"/>
      <c r="J47" s="18"/>
      <c r="K47" s="18"/>
      <c r="L47" s="58"/>
      <c r="M47" s="58"/>
      <c r="N47" s="58"/>
      <c r="O47" s="58"/>
      <c r="P47" s="58"/>
      <c r="Q47" s="58"/>
      <c r="R47" s="58"/>
      <c r="S47" s="42"/>
      <c r="T47" s="18"/>
      <c r="U47" s="18"/>
      <c r="V47" s="18"/>
      <c r="W47" s="18"/>
      <c r="X47" s="18"/>
      <c r="Y47" s="18"/>
      <c r="Z47" s="18"/>
      <c r="AA47" s="18"/>
      <c r="AB47" s="18"/>
    </row>
    <row r="48" spans="1:28" ht="13.5" customHeight="1">
      <c r="A48" s="38"/>
      <c r="B48" s="121" t="s">
        <v>73</v>
      </c>
      <c r="C48" s="102"/>
      <c r="D48" s="103"/>
      <c r="E48" s="103" t="e">
        <f t="shared" ref="E48:H48" si="28">E44/E43</f>
        <v>#DIV/0!</v>
      </c>
      <c r="F48" s="103" t="e">
        <f t="shared" si="28"/>
        <v>#DIV/0!</v>
      </c>
      <c r="G48" s="103" t="e">
        <f t="shared" si="28"/>
        <v>#DIV/0!</v>
      </c>
      <c r="H48" s="103" t="e">
        <f t="shared" si="28"/>
        <v>#DIV/0!</v>
      </c>
      <c r="I48" s="38"/>
      <c r="J48" s="38"/>
      <c r="K48" s="38"/>
      <c r="L48" s="122"/>
      <c r="M48" s="122"/>
      <c r="N48" s="122"/>
      <c r="O48" s="122"/>
      <c r="P48" s="122"/>
      <c r="Q48" s="122"/>
      <c r="R48" s="122"/>
      <c r="S48" s="123"/>
      <c r="T48" s="38"/>
      <c r="U48" s="38"/>
      <c r="V48" s="38"/>
      <c r="W48" s="38"/>
      <c r="X48" s="38"/>
      <c r="Y48" s="38"/>
      <c r="Z48" s="38"/>
      <c r="AA48" s="38"/>
      <c r="AB48" s="38"/>
    </row>
    <row r="49" spans="1:28" ht="13.5" customHeight="1">
      <c r="A49" s="18"/>
      <c r="B49" s="124" t="s">
        <v>74</v>
      </c>
      <c r="C49" s="125"/>
      <c r="D49" s="125">
        <f>HYPOTHESES!C18</f>
        <v>0.28000000000000003</v>
      </c>
      <c r="E49" s="125">
        <f>HYPOTHESES!C19</f>
        <v>0.28000000000000003</v>
      </c>
      <c r="F49" s="125">
        <f>HYPOTHESES!C20</f>
        <v>0.28000000000000003</v>
      </c>
      <c r="G49" s="125">
        <f>HYPOTHESES!C21</f>
        <v>0.26500000000000001</v>
      </c>
      <c r="H49" s="125">
        <f>HYPOTHESES!C22</f>
        <v>0.25</v>
      </c>
      <c r="I49" s="18"/>
      <c r="J49" s="18"/>
      <c r="K49" s="18"/>
      <c r="L49" s="58"/>
      <c r="M49" s="58"/>
      <c r="N49" s="58"/>
      <c r="O49" s="58"/>
      <c r="P49" s="58"/>
      <c r="Q49" s="58"/>
      <c r="R49" s="58"/>
      <c r="S49" s="42"/>
      <c r="T49" s="18"/>
      <c r="U49" s="18"/>
      <c r="V49" s="18"/>
      <c r="W49" s="18"/>
      <c r="X49" s="18"/>
      <c r="Y49" s="18"/>
      <c r="Z49" s="18"/>
      <c r="AA49" s="18"/>
      <c r="AB49" s="18"/>
    </row>
    <row r="50" spans="1:28" ht="13.5" customHeight="1">
      <c r="A50" s="18"/>
      <c r="B50" s="124" t="s">
        <v>75</v>
      </c>
      <c r="C50" s="125"/>
      <c r="D50" s="125">
        <f>HYPOTHESES!I18</f>
        <v>0.15</v>
      </c>
      <c r="E50" s="125">
        <f>HYPOTHESES!I19</f>
        <v>0.15</v>
      </c>
      <c r="F50" s="125">
        <f>HYPOTHESES!I20</f>
        <v>0.15</v>
      </c>
      <c r="G50" s="125">
        <f>HYPOTHESES!I21</f>
        <v>0.15</v>
      </c>
      <c r="H50" s="125">
        <f>HYPOTHESES!I22</f>
        <v>0.15</v>
      </c>
      <c r="I50" s="18"/>
      <c r="J50" s="18"/>
      <c r="K50" s="18"/>
      <c r="L50" s="58"/>
      <c r="M50" s="58"/>
      <c r="N50" s="58"/>
      <c r="O50" s="58"/>
      <c r="P50" s="58"/>
      <c r="Q50" s="58"/>
      <c r="R50" s="58"/>
      <c r="S50" s="42"/>
      <c r="T50" s="18"/>
      <c r="U50" s="18"/>
      <c r="V50" s="18"/>
      <c r="W50" s="18"/>
      <c r="X50" s="18"/>
      <c r="Y50" s="18"/>
      <c r="Z50" s="18"/>
      <c r="AA50" s="18"/>
      <c r="AB50" s="18"/>
    </row>
    <row r="51" spans="1:28" ht="13.5" customHeight="1">
      <c r="A51" s="18"/>
      <c r="B51" s="124" t="s">
        <v>76</v>
      </c>
      <c r="C51" s="127"/>
      <c r="D51" s="127">
        <f>HYPOTHESES!G18</f>
        <v>0.33329999999999999</v>
      </c>
      <c r="E51" s="125">
        <f>HYPOTHESES!G19</f>
        <v>0.31</v>
      </c>
      <c r="F51" s="128"/>
      <c r="G51" s="128"/>
      <c r="H51" s="128"/>
      <c r="I51" s="18"/>
      <c r="J51" s="18"/>
      <c r="K51" s="18"/>
      <c r="L51" s="58"/>
      <c r="M51" s="58"/>
      <c r="N51" s="58"/>
      <c r="O51" s="58"/>
      <c r="P51" s="58"/>
      <c r="Q51" s="58"/>
      <c r="R51" s="58"/>
      <c r="S51" s="42"/>
      <c r="T51" s="18"/>
      <c r="U51" s="18"/>
      <c r="V51" s="18"/>
      <c r="W51" s="18"/>
      <c r="X51" s="18"/>
      <c r="Y51" s="18"/>
      <c r="Z51" s="18"/>
      <c r="AA51" s="18"/>
      <c r="AB51" s="18"/>
    </row>
    <row r="52" spans="1:28" ht="13.5" customHeight="1">
      <c r="A52" s="18"/>
      <c r="B52" s="129" t="s">
        <v>77</v>
      </c>
      <c r="C52" s="130"/>
      <c r="D52" s="130">
        <v>500</v>
      </c>
      <c r="E52" s="130">
        <v>500</v>
      </c>
      <c r="F52" s="130">
        <v>500</v>
      </c>
      <c r="G52" s="130">
        <v>500</v>
      </c>
      <c r="H52" s="130">
        <v>500</v>
      </c>
      <c r="I52" s="18"/>
      <c r="J52" s="18"/>
      <c r="K52" s="18"/>
      <c r="L52" s="58"/>
      <c r="M52" s="58"/>
      <c r="N52" s="58"/>
      <c r="O52" s="58"/>
      <c r="P52" s="58"/>
      <c r="Q52" s="58"/>
      <c r="R52" s="58"/>
      <c r="S52" s="42"/>
      <c r="T52" s="18"/>
      <c r="U52" s="18"/>
      <c r="V52" s="18"/>
      <c r="W52" s="18"/>
      <c r="X52" s="18"/>
      <c r="Y52" s="18"/>
      <c r="Z52" s="18"/>
      <c r="AA52" s="18"/>
      <c r="AB52" s="18"/>
    </row>
    <row r="53" spans="1:28" ht="13.5" customHeight="1">
      <c r="A53" s="18"/>
      <c r="B53" s="124" t="s">
        <v>78</v>
      </c>
      <c r="C53" s="130"/>
      <c r="D53" s="130">
        <f t="shared" ref="D53:H53" si="29">IF(D43&gt;0,1,0)</f>
        <v>0</v>
      </c>
      <c r="E53" s="130">
        <f t="shared" si="29"/>
        <v>0</v>
      </c>
      <c r="F53" s="130">
        <f t="shared" si="29"/>
        <v>0</v>
      </c>
      <c r="G53" s="130">
        <f t="shared" si="29"/>
        <v>0</v>
      </c>
      <c r="H53" s="130">
        <f t="shared" si="29"/>
        <v>0</v>
      </c>
      <c r="I53" s="18"/>
      <c r="J53" s="18"/>
      <c r="K53" s="18"/>
      <c r="L53" s="58"/>
      <c r="M53" s="58"/>
      <c r="N53" s="58"/>
      <c r="O53" s="58"/>
      <c r="P53" s="58"/>
      <c r="Q53" s="58"/>
      <c r="R53" s="58"/>
      <c r="S53" s="42"/>
      <c r="T53" s="18"/>
      <c r="U53" s="18"/>
      <c r="V53" s="18"/>
      <c r="W53" s="18"/>
      <c r="X53" s="18"/>
      <c r="Y53" s="18"/>
      <c r="Z53" s="18"/>
      <c r="AA53" s="18"/>
      <c r="AB53" s="18"/>
    </row>
    <row r="54" spans="1:28" ht="13.5" customHeight="1">
      <c r="A54" s="18"/>
      <c r="B54" s="129" t="s">
        <v>80</v>
      </c>
      <c r="C54" s="130"/>
      <c r="D54" s="130">
        <f t="shared" ref="D54:E54" si="30">IF(D38&lt;D52,D49*D38)*D53</f>
        <v>0</v>
      </c>
      <c r="E54" s="130">
        <f t="shared" si="30"/>
        <v>0</v>
      </c>
      <c r="F54" s="130"/>
      <c r="G54" s="130"/>
      <c r="H54" s="130"/>
      <c r="I54" s="18"/>
      <c r="J54" s="18"/>
      <c r="K54" s="18"/>
      <c r="L54" s="58"/>
      <c r="M54" s="58"/>
      <c r="N54" s="58"/>
      <c r="O54" s="58"/>
      <c r="P54" s="58"/>
      <c r="Q54" s="58"/>
      <c r="R54" s="58"/>
      <c r="S54" s="42"/>
      <c r="T54" s="18"/>
      <c r="U54" s="18"/>
      <c r="V54" s="18"/>
      <c r="W54" s="18"/>
      <c r="X54" s="18"/>
      <c r="Y54" s="18"/>
      <c r="Z54" s="18"/>
      <c r="AA54" s="18"/>
      <c r="AB54" s="18"/>
    </row>
    <row r="55" spans="1:28" ht="13.5" customHeight="1">
      <c r="A55" s="18"/>
      <c r="B55" s="129" t="s">
        <v>81</v>
      </c>
      <c r="C55" s="130"/>
      <c r="D55" s="130">
        <f>IF(D4&lt;7630000,1,0)</f>
        <v>1</v>
      </c>
      <c r="E55" s="130">
        <f>IF(E4&lt;7630000,1,0)</f>
        <v>1</v>
      </c>
      <c r="F55" s="130">
        <f>IF(F4&lt;7630000,1,0)</f>
        <v>1</v>
      </c>
      <c r="G55" s="130">
        <f>IF(G4&lt;7630000,1,0)</f>
        <v>1</v>
      </c>
      <c r="H55" s="130">
        <f>IF(H4&lt;7630000,1,0)</f>
        <v>1</v>
      </c>
      <c r="I55" s="18"/>
      <c r="J55" s="18"/>
      <c r="K55" s="18"/>
      <c r="L55" s="58"/>
      <c r="M55" s="58"/>
      <c r="N55" s="58"/>
      <c r="O55" s="58"/>
      <c r="P55" s="58"/>
      <c r="Q55" s="58"/>
      <c r="R55" s="58"/>
      <c r="S55" s="42"/>
      <c r="T55" s="18"/>
      <c r="U55" s="18"/>
      <c r="V55" s="18"/>
      <c r="W55" s="18"/>
      <c r="X55" s="18"/>
      <c r="Y55" s="18"/>
      <c r="Z55" s="18"/>
      <c r="AA55" s="18"/>
      <c r="AB55" s="18"/>
    </row>
    <row r="56" spans="1:28" ht="13.5" customHeight="1">
      <c r="A56" s="18"/>
      <c r="B56" s="129" t="s">
        <v>82</v>
      </c>
      <c r="C56" s="130"/>
      <c r="D56" s="130">
        <f>IF(D55=1,D50*HYPOTHESES!$J$18)*D53</f>
        <v>0</v>
      </c>
      <c r="E56" s="130">
        <f>IF(E55=1,E50*HYPOTHESES!$J$18)*E53</f>
        <v>0</v>
      </c>
      <c r="F56" s="130">
        <f>IF(F55=1,F50*HYPOTHESES!$J$18)*F53</f>
        <v>0</v>
      </c>
      <c r="G56" s="130">
        <f>IF(G55=1,G50*HYPOTHESES!$J$18)*G53</f>
        <v>0</v>
      </c>
      <c r="H56" s="130">
        <f>IF(H55=1,H50*HYPOTHESES!$J$18)*H53</f>
        <v>0</v>
      </c>
      <c r="I56" s="18"/>
      <c r="J56" s="18"/>
      <c r="K56" s="18"/>
      <c r="L56" s="58"/>
      <c r="M56" s="58"/>
      <c r="N56" s="58"/>
      <c r="O56" s="58"/>
      <c r="P56" s="58"/>
      <c r="Q56" s="58"/>
      <c r="R56" s="58"/>
      <c r="S56" s="42"/>
      <c r="T56" s="18"/>
      <c r="U56" s="18"/>
      <c r="V56" s="18"/>
      <c r="W56" s="18"/>
      <c r="X56" s="18"/>
      <c r="Y56" s="18"/>
      <c r="Z56" s="18"/>
      <c r="AA56" s="18"/>
      <c r="AB56" s="18"/>
    </row>
    <row r="57" spans="1:28" ht="13.5" customHeight="1">
      <c r="A57" s="18"/>
      <c r="B57" s="129" t="s">
        <v>86</v>
      </c>
      <c r="C57" s="130"/>
      <c r="D57" s="130">
        <f t="shared" ref="D57:H57" si="31">IF(D43&lt;38120,1,0)</f>
        <v>1</v>
      </c>
      <c r="E57" s="130">
        <f t="shared" si="31"/>
        <v>1</v>
      </c>
      <c r="F57" s="130">
        <f t="shared" si="31"/>
        <v>1</v>
      </c>
      <c r="G57" s="130">
        <f t="shared" si="31"/>
        <v>1</v>
      </c>
      <c r="H57" s="130">
        <f t="shared" si="31"/>
        <v>1</v>
      </c>
      <c r="I57" s="18"/>
      <c r="J57" s="18"/>
      <c r="K57" s="18"/>
      <c r="L57" s="58"/>
      <c r="M57" s="58"/>
      <c r="N57" s="58"/>
      <c r="O57" s="58"/>
      <c r="P57" s="58"/>
      <c r="Q57" s="58"/>
      <c r="R57" s="58"/>
      <c r="S57" s="42"/>
      <c r="T57" s="18"/>
      <c r="U57" s="18"/>
      <c r="V57" s="18"/>
      <c r="W57" s="18"/>
      <c r="X57" s="18"/>
      <c r="Y57" s="18"/>
      <c r="Z57" s="18"/>
      <c r="AA57" s="18"/>
      <c r="AB57" s="18"/>
    </row>
    <row r="58" spans="1:28" ht="13.5" customHeight="1">
      <c r="A58" s="18"/>
      <c r="B58" s="129" t="s">
        <v>88</v>
      </c>
      <c r="C58" s="130"/>
      <c r="D58" s="130">
        <f t="shared" ref="D58:E58" si="32">IF(D38&gt;D52,D52*D49+(D38-D52)*D51,0)</f>
        <v>0</v>
      </c>
      <c r="E58" s="130">
        <f t="shared" si="32"/>
        <v>0</v>
      </c>
      <c r="F58" s="130"/>
      <c r="G58" s="130"/>
      <c r="H58" s="130"/>
      <c r="I58" s="18"/>
      <c r="J58" s="18"/>
      <c r="K58" s="18"/>
      <c r="L58" s="58"/>
      <c r="M58" s="58"/>
      <c r="N58" s="58"/>
      <c r="O58" s="58"/>
      <c r="P58" s="58"/>
      <c r="Q58" s="58"/>
      <c r="R58" s="58"/>
      <c r="S58" s="42"/>
      <c r="T58" s="18"/>
      <c r="U58" s="18"/>
      <c r="V58" s="18"/>
      <c r="W58" s="18"/>
      <c r="X58" s="18"/>
      <c r="Y58" s="18"/>
      <c r="Z58" s="18"/>
      <c r="AA58" s="18"/>
      <c r="AB58" s="18"/>
    </row>
    <row r="59" spans="1:28" ht="13.5" customHeight="1">
      <c r="A59" s="18"/>
      <c r="B59" s="130"/>
      <c r="C59" s="130"/>
      <c r="D59" s="130"/>
      <c r="E59" s="130"/>
      <c r="F59" s="130"/>
      <c r="G59" s="130"/>
      <c r="H59" s="130"/>
      <c r="I59" s="18"/>
      <c r="J59" s="18"/>
      <c r="K59" s="18"/>
      <c r="L59" s="58"/>
      <c r="M59" s="58"/>
      <c r="N59" s="58"/>
      <c r="O59" s="58"/>
      <c r="P59" s="58"/>
      <c r="Q59" s="58"/>
      <c r="R59" s="58"/>
      <c r="S59" s="42"/>
      <c r="T59" s="18"/>
      <c r="U59" s="18"/>
      <c r="V59" s="18"/>
      <c r="W59" s="18"/>
      <c r="X59" s="18"/>
      <c r="Y59" s="18"/>
      <c r="Z59" s="18"/>
      <c r="AA59" s="18"/>
      <c r="AB59" s="18"/>
    </row>
    <row r="60" spans="1:28" ht="13.5" customHeight="1">
      <c r="A60" s="18"/>
      <c r="B60" s="130" t="s">
        <v>16</v>
      </c>
      <c r="C60" s="80"/>
      <c r="D60" s="80"/>
      <c r="E60" s="130">
        <f t="shared" ref="E60:H60" si="33">D60+E63</f>
        <v>0</v>
      </c>
      <c r="F60" s="130">
        <f t="shared" si="33"/>
        <v>0</v>
      </c>
      <c r="G60" s="130">
        <f t="shared" si="33"/>
        <v>0</v>
      </c>
      <c r="H60" s="130">
        <f t="shared" si="33"/>
        <v>0</v>
      </c>
      <c r="I60" s="18"/>
      <c r="J60" s="18"/>
      <c r="K60" s="18"/>
      <c r="L60" s="58"/>
      <c r="M60" s="58"/>
      <c r="N60" s="58"/>
      <c r="O60" s="58"/>
      <c r="P60" s="58"/>
      <c r="Q60" s="58"/>
      <c r="R60" s="58"/>
      <c r="S60" s="42"/>
      <c r="T60" s="18"/>
      <c r="U60" s="18"/>
      <c r="V60" s="18"/>
      <c r="W60" s="18"/>
      <c r="X60" s="18"/>
      <c r="Y60" s="18"/>
      <c r="Z60" s="18"/>
      <c r="AA60" s="18"/>
      <c r="AB60" s="18"/>
    </row>
    <row r="61" spans="1:28" ht="13.5" customHeight="1">
      <c r="A61" s="18"/>
      <c r="B61" s="125">
        <v>0.05</v>
      </c>
      <c r="C61" s="130"/>
      <c r="D61" s="130"/>
      <c r="E61" s="130">
        <f t="shared" ref="E61:H61" si="34">E60*$B$61</f>
        <v>0</v>
      </c>
      <c r="F61" s="130">
        <f t="shared" si="34"/>
        <v>0</v>
      </c>
      <c r="G61" s="130">
        <f t="shared" si="34"/>
        <v>0</v>
      </c>
      <c r="H61" s="130">
        <f t="shared" si="34"/>
        <v>0</v>
      </c>
      <c r="I61" s="18"/>
      <c r="J61" s="18"/>
      <c r="K61" s="18"/>
      <c r="L61" s="58"/>
      <c r="M61" s="58"/>
      <c r="N61" s="58"/>
      <c r="O61" s="58"/>
      <c r="P61" s="58"/>
      <c r="Q61" s="58"/>
      <c r="R61" s="58"/>
      <c r="S61" s="42"/>
      <c r="T61" s="18"/>
      <c r="U61" s="18"/>
      <c r="V61" s="18"/>
      <c r="W61" s="18"/>
      <c r="X61" s="18"/>
      <c r="Y61" s="18"/>
      <c r="Z61" s="18"/>
      <c r="AA61" s="18"/>
      <c r="AB61" s="18"/>
    </row>
    <row r="62" spans="1:28" ht="13.5" customHeight="1">
      <c r="A62" s="18"/>
      <c r="B62" s="130" t="s">
        <v>95</v>
      </c>
      <c r="C62" s="130"/>
      <c r="D62" s="130">
        <f>D5-D27-D9</f>
        <v>0</v>
      </c>
      <c r="E62" s="130">
        <f>E5-E27-E9</f>
        <v>0</v>
      </c>
      <c r="F62" s="130">
        <f>F5-F27-F9</f>
        <v>0</v>
      </c>
      <c r="G62" s="130">
        <f>G5-G27-G9</f>
        <v>0</v>
      </c>
      <c r="H62" s="130">
        <f>H5-H27-H9</f>
        <v>0</v>
      </c>
      <c r="I62" s="18"/>
      <c r="J62" s="18"/>
      <c r="K62" s="18"/>
      <c r="L62" s="58"/>
      <c r="M62" s="58"/>
      <c r="N62" s="58"/>
      <c r="O62" s="58"/>
      <c r="P62" s="58"/>
      <c r="Q62" s="58"/>
      <c r="R62" s="58"/>
      <c r="S62" s="42"/>
      <c r="T62" s="18"/>
      <c r="U62" s="18"/>
      <c r="V62" s="18"/>
      <c r="W62" s="18"/>
      <c r="X62" s="18"/>
      <c r="Y62" s="18"/>
      <c r="Z62" s="18"/>
      <c r="AA62" s="18"/>
      <c r="AB62" s="18"/>
    </row>
    <row r="63" spans="1:28" ht="13.5" customHeight="1">
      <c r="A63" s="18"/>
      <c r="B63" s="138" t="s">
        <v>97</v>
      </c>
      <c r="C63" s="138"/>
      <c r="D63" s="138"/>
      <c r="E63" s="138"/>
      <c r="F63" s="138"/>
      <c r="G63" s="138"/>
      <c r="H63" s="138"/>
      <c r="I63" s="18"/>
      <c r="J63" s="18"/>
      <c r="K63" s="18"/>
      <c r="L63" s="58"/>
      <c r="M63" s="58"/>
      <c r="N63" s="58"/>
      <c r="O63" s="58"/>
      <c r="P63" s="58"/>
      <c r="Q63" s="58"/>
      <c r="R63" s="58"/>
      <c r="S63" s="42"/>
      <c r="T63" s="18"/>
      <c r="U63" s="18"/>
      <c r="V63" s="18"/>
      <c r="W63" s="18"/>
      <c r="X63" s="18"/>
      <c r="Y63" s="18"/>
      <c r="Z63" s="18"/>
      <c r="AA63" s="18"/>
      <c r="AB63" s="18"/>
    </row>
    <row r="64" spans="1:28" ht="13.5" customHeight="1">
      <c r="A64" s="18"/>
      <c r="B64" s="140" t="s">
        <v>100</v>
      </c>
      <c r="C64" s="18"/>
      <c r="D64" s="18"/>
      <c r="E64" s="54"/>
      <c r="F64" s="54"/>
      <c r="G64" s="54"/>
      <c r="H64" s="54"/>
      <c r="I64" s="18"/>
      <c r="J64" s="18"/>
      <c r="K64" s="18"/>
      <c r="L64" s="58"/>
      <c r="M64" s="58"/>
      <c r="N64" s="58"/>
      <c r="O64" s="58"/>
      <c r="P64" s="58"/>
      <c r="Q64" s="58"/>
      <c r="R64" s="58"/>
      <c r="S64" s="42"/>
      <c r="T64" s="18"/>
      <c r="U64" s="18"/>
      <c r="V64" s="18"/>
      <c r="W64" s="18"/>
      <c r="X64" s="18"/>
      <c r="Y64" s="18"/>
      <c r="Z64" s="18"/>
      <c r="AA64" s="18"/>
      <c r="AB64" s="18"/>
    </row>
    <row r="65" spans="1:28" ht="13.5" customHeight="1">
      <c r="A65" s="18"/>
      <c r="B65" s="18"/>
      <c r="C65" s="54"/>
      <c r="D65" s="54"/>
      <c r="E65" s="54"/>
      <c r="F65" s="54"/>
      <c r="G65" s="54"/>
      <c r="H65" s="54"/>
      <c r="I65" s="54"/>
      <c r="J65" s="54"/>
      <c r="K65" s="54"/>
      <c r="L65" s="58"/>
      <c r="M65" s="58"/>
      <c r="N65" s="58"/>
      <c r="O65" s="58"/>
      <c r="P65" s="58"/>
      <c r="Q65" s="58"/>
      <c r="R65" s="58"/>
      <c r="S65" s="42"/>
      <c r="T65" s="18"/>
      <c r="U65" s="18"/>
      <c r="V65" s="18"/>
      <c r="W65" s="18"/>
      <c r="X65" s="18"/>
      <c r="Y65" s="18"/>
      <c r="Z65" s="18"/>
      <c r="AA65" s="18"/>
      <c r="AB65" s="18"/>
    </row>
    <row r="66" spans="1:28" ht="13.5" customHeight="1">
      <c r="A66" s="18"/>
      <c r="B66" s="39" t="s">
        <v>101</v>
      </c>
      <c r="C66" s="141"/>
      <c r="D66" s="141">
        <f>D6-RH!F55*1000</f>
        <v>0</v>
      </c>
      <c r="E66" s="141">
        <f>E6-RH!K55*1000</f>
        <v>0</v>
      </c>
      <c r="F66" s="141">
        <f>F6-RH!P55*1000</f>
        <v>0</v>
      </c>
      <c r="G66" s="141">
        <f>G6-RH!U55*1000</f>
        <v>0</v>
      </c>
      <c r="H66" s="141">
        <f>H6-RH!Z55*1000</f>
        <v>0</v>
      </c>
      <c r="I66" s="54"/>
      <c r="J66" s="54"/>
      <c r="K66" s="54"/>
      <c r="L66" s="58"/>
      <c r="M66" s="58"/>
      <c r="N66" s="58"/>
      <c r="O66" s="58"/>
      <c r="P66" s="58"/>
      <c r="Q66" s="58"/>
      <c r="R66" s="58"/>
      <c r="S66" s="42"/>
      <c r="T66" s="18"/>
      <c r="U66" s="18"/>
      <c r="V66" s="18"/>
      <c r="W66" s="18"/>
      <c r="X66" s="18"/>
      <c r="Y66" s="18"/>
      <c r="Z66" s="18"/>
      <c r="AA66" s="18"/>
      <c r="AB66" s="18"/>
    </row>
    <row r="67" spans="1:28" ht="13.5" customHeight="1">
      <c r="A67" s="18"/>
      <c r="B67" s="59"/>
      <c r="C67" s="141"/>
      <c r="D67" s="141"/>
      <c r="E67" s="141"/>
      <c r="F67" s="141"/>
      <c r="G67" s="141"/>
      <c r="H67" s="141"/>
      <c r="I67" s="54"/>
      <c r="J67" s="54"/>
      <c r="K67" s="54"/>
      <c r="L67" s="58"/>
      <c r="M67" s="58"/>
      <c r="N67" s="58"/>
      <c r="O67" s="58"/>
      <c r="P67" s="58"/>
      <c r="Q67" s="58"/>
      <c r="R67" s="58"/>
      <c r="S67" s="42"/>
      <c r="T67" s="18"/>
      <c r="U67" s="18"/>
      <c r="V67" s="18"/>
      <c r="W67" s="18"/>
      <c r="X67" s="18"/>
      <c r="Y67" s="18"/>
      <c r="Z67" s="18"/>
      <c r="AA67" s="18"/>
      <c r="AB67" s="18"/>
    </row>
    <row r="68" spans="1:28" ht="13.5" customHeight="1">
      <c r="A68" s="18"/>
      <c r="B68" s="59"/>
      <c r="C68" s="141"/>
      <c r="D68" s="141"/>
      <c r="E68" s="141"/>
      <c r="F68" s="141"/>
      <c r="G68" s="141"/>
      <c r="H68" s="141"/>
      <c r="I68" s="54"/>
      <c r="J68" s="54"/>
      <c r="K68" s="54"/>
      <c r="L68" s="58"/>
      <c r="M68" s="58"/>
      <c r="N68" s="58"/>
      <c r="O68" s="58"/>
      <c r="P68" s="58"/>
      <c r="Q68" s="58"/>
      <c r="R68" s="58"/>
      <c r="S68" s="42"/>
      <c r="T68" s="18"/>
      <c r="U68" s="18"/>
      <c r="V68" s="18"/>
      <c r="W68" s="18"/>
      <c r="X68" s="18"/>
      <c r="Y68" s="18"/>
      <c r="Z68" s="18"/>
      <c r="AA68" s="18"/>
      <c r="AB68" s="18"/>
    </row>
    <row r="69" spans="1:28" ht="13.5" customHeight="1">
      <c r="A69" s="18"/>
      <c r="B69" s="18"/>
      <c r="C69" s="54"/>
      <c r="D69" s="54"/>
      <c r="E69" s="54"/>
      <c r="F69" s="54"/>
      <c r="G69" s="54"/>
      <c r="H69" s="54"/>
      <c r="I69" s="54"/>
      <c r="J69" s="54"/>
      <c r="K69" s="54"/>
      <c r="L69" s="58"/>
      <c r="M69" s="58"/>
      <c r="N69" s="58"/>
      <c r="O69" s="58"/>
      <c r="P69" s="58"/>
      <c r="Q69" s="58"/>
      <c r="R69" s="58"/>
      <c r="S69" s="42"/>
      <c r="T69" s="18"/>
      <c r="U69" s="18"/>
      <c r="V69" s="18"/>
      <c r="W69" s="18"/>
      <c r="X69" s="18"/>
      <c r="Y69" s="18"/>
      <c r="Z69" s="18"/>
      <c r="AA69" s="18"/>
      <c r="AB69" s="18"/>
    </row>
    <row r="70" spans="1:28" ht="13.5" customHeight="1">
      <c r="A70" s="18"/>
      <c r="B70" s="18"/>
      <c r="C70" s="18"/>
      <c r="D70" s="18"/>
      <c r="E70" s="18"/>
      <c r="F70" s="18"/>
      <c r="G70" s="18"/>
      <c r="H70" s="18"/>
      <c r="I70" s="18"/>
      <c r="J70" s="18"/>
      <c r="K70" s="18"/>
      <c r="L70" s="18"/>
      <c r="M70" s="18"/>
      <c r="N70" s="18"/>
      <c r="O70" s="18"/>
      <c r="P70" s="18"/>
      <c r="Q70" s="18"/>
      <c r="R70" s="18"/>
      <c r="S70" s="42"/>
      <c r="T70" s="18"/>
      <c r="U70" s="18"/>
      <c r="V70" s="18"/>
      <c r="W70" s="18"/>
      <c r="X70" s="18"/>
      <c r="Y70" s="18"/>
      <c r="Z70" s="18"/>
      <c r="AA70" s="18"/>
      <c r="AB70" s="18"/>
    </row>
    <row r="71" spans="1:28" ht="13.5" customHeight="1">
      <c r="A71" s="18"/>
      <c r="B71" s="18"/>
      <c r="C71" s="18"/>
      <c r="D71" s="18"/>
      <c r="E71" s="18"/>
      <c r="F71" s="18"/>
      <c r="G71" s="18"/>
      <c r="H71" s="18"/>
      <c r="I71" s="18"/>
      <c r="J71" s="18"/>
      <c r="K71" s="18"/>
      <c r="L71" s="18"/>
      <c r="M71" s="18"/>
      <c r="N71" s="18"/>
      <c r="O71" s="18"/>
      <c r="P71" s="18"/>
      <c r="Q71" s="18"/>
      <c r="R71" s="18"/>
      <c r="S71" s="42"/>
      <c r="T71" s="18"/>
      <c r="U71" s="18"/>
      <c r="V71" s="18"/>
      <c r="W71" s="18"/>
      <c r="X71" s="18"/>
      <c r="Y71" s="18"/>
      <c r="Z71" s="18"/>
      <c r="AA71" s="18"/>
      <c r="AB71" s="18"/>
    </row>
    <row r="72" spans="1:28" ht="13.5" customHeight="1">
      <c r="A72" s="18"/>
      <c r="B72" s="18"/>
      <c r="C72" s="18"/>
      <c r="D72" s="18"/>
      <c r="E72" s="18"/>
      <c r="F72" s="18"/>
      <c r="G72" s="18"/>
      <c r="H72" s="18"/>
      <c r="I72" s="18"/>
      <c r="J72" s="18"/>
      <c r="K72" s="18"/>
      <c r="L72" s="18"/>
      <c r="M72" s="18"/>
      <c r="N72" s="18"/>
      <c r="O72" s="18"/>
      <c r="P72" s="18"/>
      <c r="Q72" s="18"/>
      <c r="R72" s="18"/>
      <c r="S72" s="42"/>
      <c r="T72" s="18"/>
      <c r="U72" s="18"/>
      <c r="V72" s="18"/>
      <c r="W72" s="18"/>
      <c r="X72" s="18"/>
      <c r="Y72" s="18"/>
      <c r="Z72" s="18"/>
      <c r="AA72" s="18"/>
      <c r="AB72" s="18"/>
    </row>
    <row r="73" spans="1:28" ht="13.5" customHeight="1">
      <c r="A73" s="18"/>
      <c r="B73" s="18"/>
      <c r="C73" s="18"/>
      <c r="D73" s="18"/>
      <c r="E73" s="18"/>
      <c r="F73" s="18"/>
      <c r="G73" s="18"/>
      <c r="H73" s="18"/>
      <c r="I73" s="18"/>
      <c r="J73" s="18"/>
      <c r="K73" s="18"/>
      <c r="L73" s="18"/>
      <c r="M73" s="18"/>
      <c r="N73" s="18"/>
      <c r="O73" s="18"/>
      <c r="P73" s="18"/>
      <c r="Q73" s="18"/>
      <c r="R73" s="18"/>
      <c r="S73" s="42"/>
      <c r="T73" s="18"/>
      <c r="U73" s="18"/>
      <c r="V73" s="18"/>
      <c r="W73" s="18"/>
      <c r="X73" s="18"/>
      <c r="Y73" s="18"/>
      <c r="Z73" s="18"/>
      <c r="AA73" s="18"/>
      <c r="AB73" s="18"/>
    </row>
    <row r="74" spans="1:28" ht="13.5" customHeight="1">
      <c r="A74" s="18"/>
      <c r="B74" s="18"/>
      <c r="C74" s="18"/>
      <c r="D74" s="18"/>
      <c r="E74" s="18"/>
      <c r="F74" s="18"/>
      <c r="G74" s="18"/>
      <c r="H74" s="18"/>
      <c r="I74" s="18"/>
      <c r="J74" s="18"/>
      <c r="K74" s="18"/>
      <c r="L74" s="18"/>
      <c r="M74" s="18"/>
      <c r="N74" s="18"/>
      <c r="O74" s="18"/>
      <c r="P74" s="18"/>
      <c r="Q74" s="18"/>
      <c r="R74" s="18"/>
      <c r="S74" s="42"/>
      <c r="T74" s="18"/>
      <c r="U74" s="18"/>
      <c r="V74" s="18"/>
      <c r="W74" s="18"/>
      <c r="X74" s="18"/>
      <c r="Y74" s="18"/>
      <c r="Z74" s="18"/>
      <c r="AA74" s="18"/>
      <c r="AB74" s="18"/>
    </row>
    <row r="75" spans="1:28" ht="13.5" customHeight="1">
      <c r="A75" s="18"/>
      <c r="B75" s="18"/>
      <c r="C75" s="18"/>
      <c r="D75" s="18"/>
      <c r="E75" s="18"/>
      <c r="F75" s="18"/>
      <c r="G75" s="18"/>
      <c r="H75" s="18"/>
      <c r="I75" s="18"/>
      <c r="J75" s="18"/>
      <c r="K75" s="18"/>
      <c r="L75" s="18"/>
      <c r="M75" s="18"/>
      <c r="N75" s="18"/>
      <c r="O75" s="18"/>
      <c r="P75" s="18"/>
      <c r="Q75" s="18"/>
      <c r="R75" s="18"/>
      <c r="S75" s="42"/>
      <c r="T75" s="18"/>
      <c r="U75" s="18"/>
      <c r="V75" s="18"/>
      <c r="W75" s="18"/>
      <c r="X75" s="18"/>
      <c r="Y75" s="18"/>
      <c r="Z75" s="18"/>
      <c r="AA75" s="18"/>
      <c r="AB75" s="18"/>
    </row>
    <row r="76" spans="1:28" ht="13.5" customHeight="1">
      <c r="A76" s="18"/>
      <c r="B76" s="18"/>
      <c r="C76" s="18"/>
      <c r="D76" s="18"/>
      <c r="E76" s="18"/>
      <c r="F76" s="18"/>
      <c r="G76" s="18"/>
      <c r="H76" s="18"/>
      <c r="I76" s="18"/>
      <c r="J76" s="18"/>
      <c r="K76" s="18"/>
      <c r="L76" s="18"/>
      <c r="M76" s="18"/>
      <c r="N76" s="18"/>
      <c r="O76" s="18"/>
      <c r="P76" s="18"/>
      <c r="Q76" s="18"/>
      <c r="R76" s="18"/>
      <c r="S76" s="42"/>
      <c r="T76" s="18"/>
      <c r="U76" s="18"/>
      <c r="V76" s="18"/>
      <c r="W76" s="18"/>
      <c r="X76" s="18"/>
      <c r="Y76" s="18"/>
      <c r="Z76" s="18"/>
      <c r="AA76" s="18"/>
      <c r="AB76" s="18"/>
    </row>
    <row r="77" spans="1:28" ht="13.5" customHeight="1">
      <c r="A77" s="18"/>
      <c r="B77" s="18"/>
      <c r="C77" s="18"/>
      <c r="D77" s="18"/>
      <c r="E77" s="18"/>
      <c r="F77" s="18"/>
      <c r="G77" s="18"/>
      <c r="H77" s="18"/>
      <c r="I77" s="18"/>
      <c r="J77" s="18"/>
      <c r="K77" s="18"/>
      <c r="L77" s="18"/>
      <c r="M77" s="18"/>
      <c r="N77" s="18"/>
      <c r="O77" s="18"/>
      <c r="P77" s="18"/>
      <c r="Q77" s="18"/>
      <c r="R77" s="18"/>
      <c r="S77" s="42"/>
      <c r="T77" s="18"/>
      <c r="U77" s="18"/>
      <c r="V77" s="18"/>
      <c r="W77" s="18"/>
      <c r="X77" s="18"/>
      <c r="Y77" s="18"/>
      <c r="Z77" s="18"/>
      <c r="AA77" s="18"/>
      <c r="AB77" s="18"/>
    </row>
    <row r="78" spans="1:28" ht="13.5" customHeight="1">
      <c r="A78" s="18"/>
      <c r="B78" s="18"/>
      <c r="C78" s="18"/>
      <c r="D78" s="18"/>
      <c r="E78" s="18"/>
      <c r="F78" s="18"/>
      <c r="G78" s="18"/>
      <c r="H78" s="18"/>
      <c r="I78" s="18"/>
      <c r="J78" s="18"/>
      <c r="K78" s="18"/>
      <c r="L78" s="18"/>
      <c r="M78" s="18"/>
      <c r="N78" s="18"/>
      <c r="O78" s="18"/>
      <c r="P78" s="18"/>
      <c r="Q78" s="18"/>
      <c r="R78" s="18"/>
      <c r="S78" s="42"/>
      <c r="T78" s="18"/>
      <c r="U78" s="18"/>
      <c r="V78" s="18"/>
      <c r="W78" s="18"/>
      <c r="X78" s="18"/>
      <c r="Y78" s="18"/>
      <c r="Z78" s="18"/>
      <c r="AA78" s="18"/>
      <c r="AB78" s="18"/>
    </row>
    <row r="79" spans="1:28" ht="13.5" customHeight="1">
      <c r="A79" s="18"/>
      <c r="B79" s="18"/>
      <c r="C79" s="18"/>
      <c r="D79" s="18"/>
      <c r="E79" s="18"/>
      <c r="F79" s="18"/>
      <c r="G79" s="18"/>
      <c r="H79" s="18"/>
      <c r="I79" s="18"/>
      <c r="J79" s="18"/>
      <c r="K79" s="18"/>
      <c r="L79" s="18"/>
      <c r="M79" s="18"/>
      <c r="N79" s="18"/>
      <c r="O79" s="18"/>
      <c r="P79" s="18"/>
      <c r="Q79" s="18"/>
      <c r="R79" s="18"/>
      <c r="S79" s="42"/>
      <c r="T79" s="18"/>
      <c r="U79" s="18"/>
      <c r="V79" s="18"/>
      <c r="W79" s="18"/>
      <c r="X79" s="18"/>
      <c r="Y79" s="18"/>
      <c r="Z79" s="18"/>
      <c r="AA79" s="18"/>
      <c r="AB79" s="18"/>
    </row>
    <row r="80" spans="1:28" ht="13.5" customHeight="1">
      <c r="A80" s="18"/>
      <c r="B80" s="18"/>
      <c r="C80" s="18"/>
      <c r="D80" s="18"/>
      <c r="E80" s="18"/>
      <c r="F80" s="18"/>
      <c r="G80" s="18"/>
      <c r="H80" s="18"/>
      <c r="I80" s="18"/>
      <c r="J80" s="18"/>
      <c r="K80" s="18"/>
      <c r="L80" s="18"/>
      <c r="M80" s="18"/>
      <c r="N80" s="18"/>
      <c r="O80" s="18"/>
      <c r="P80" s="18"/>
      <c r="Q80" s="18"/>
      <c r="R80" s="18"/>
      <c r="S80" s="42"/>
      <c r="T80" s="18"/>
      <c r="U80" s="18"/>
      <c r="V80" s="18"/>
      <c r="W80" s="18"/>
      <c r="X80" s="18"/>
      <c r="Y80" s="18"/>
      <c r="Z80" s="18"/>
      <c r="AA80" s="18"/>
      <c r="AB80" s="18"/>
    </row>
    <row r="81" spans="1:28" ht="13.5" customHeight="1">
      <c r="A81" s="18"/>
      <c r="B81" s="18"/>
      <c r="C81" s="18"/>
      <c r="D81" s="18"/>
      <c r="E81" s="18"/>
      <c r="F81" s="18"/>
      <c r="G81" s="18"/>
      <c r="H81" s="18"/>
      <c r="I81" s="18"/>
      <c r="J81" s="18"/>
      <c r="K81" s="18"/>
      <c r="L81" s="18"/>
      <c r="M81" s="18"/>
      <c r="N81" s="18"/>
      <c r="O81" s="18"/>
      <c r="P81" s="18"/>
      <c r="Q81" s="18"/>
      <c r="R81" s="18"/>
      <c r="S81" s="42"/>
      <c r="T81" s="18"/>
      <c r="U81" s="18"/>
      <c r="V81" s="18"/>
      <c r="W81" s="18"/>
      <c r="X81" s="18"/>
      <c r="Y81" s="18"/>
      <c r="Z81" s="18"/>
      <c r="AA81" s="18"/>
      <c r="AB81" s="18"/>
    </row>
    <row r="82" spans="1:28" ht="13.5" customHeight="1">
      <c r="A82" s="18"/>
      <c r="B82" s="18"/>
      <c r="C82" s="18"/>
      <c r="D82" s="18"/>
      <c r="E82" s="18"/>
      <c r="F82" s="18"/>
      <c r="G82" s="18"/>
      <c r="H82" s="18"/>
      <c r="I82" s="18"/>
      <c r="J82" s="18"/>
      <c r="K82" s="18"/>
      <c r="L82" s="18"/>
      <c r="M82" s="18"/>
      <c r="N82" s="18"/>
      <c r="O82" s="18"/>
      <c r="P82" s="18"/>
      <c r="Q82" s="18"/>
      <c r="R82" s="18"/>
      <c r="S82" s="42"/>
      <c r="T82" s="18"/>
      <c r="U82" s="18"/>
      <c r="V82" s="18"/>
      <c r="W82" s="18"/>
      <c r="X82" s="18"/>
      <c r="Y82" s="18"/>
      <c r="Z82" s="18"/>
      <c r="AA82" s="18"/>
      <c r="AB82" s="18"/>
    </row>
    <row r="83" spans="1:28" ht="13.5" customHeight="1">
      <c r="A83" s="18"/>
      <c r="B83" s="18"/>
      <c r="C83" s="18"/>
      <c r="D83" s="18"/>
      <c r="E83" s="18"/>
      <c r="F83" s="18"/>
      <c r="G83" s="18"/>
      <c r="H83" s="18"/>
      <c r="I83" s="18"/>
      <c r="J83" s="18"/>
      <c r="K83" s="18"/>
      <c r="L83" s="18"/>
      <c r="M83" s="18"/>
      <c r="N83" s="18"/>
      <c r="O83" s="18"/>
      <c r="P83" s="18"/>
      <c r="Q83" s="18"/>
      <c r="R83" s="18"/>
      <c r="S83" s="42"/>
      <c r="T83" s="18"/>
      <c r="U83" s="18"/>
      <c r="V83" s="18"/>
      <c r="W83" s="18"/>
      <c r="X83" s="18"/>
      <c r="Y83" s="18"/>
      <c r="Z83" s="18"/>
      <c r="AA83" s="18"/>
      <c r="AB83" s="18"/>
    </row>
    <row r="84" spans="1:28" ht="13.5" customHeight="1">
      <c r="A84" s="18"/>
      <c r="B84" s="18"/>
      <c r="C84" s="18"/>
      <c r="D84" s="18"/>
      <c r="E84" s="18"/>
      <c r="F84" s="18"/>
      <c r="G84" s="18"/>
      <c r="H84" s="18"/>
      <c r="I84" s="18"/>
      <c r="J84" s="18"/>
      <c r="K84" s="18"/>
      <c r="L84" s="18"/>
      <c r="M84" s="18"/>
      <c r="N84" s="18"/>
      <c r="O84" s="18"/>
      <c r="P84" s="18"/>
      <c r="Q84" s="18"/>
      <c r="R84" s="18"/>
      <c r="S84" s="42"/>
      <c r="T84" s="18"/>
      <c r="U84" s="18"/>
      <c r="V84" s="18"/>
      <c r="W84" s="18"/>
      <c r="X84" s="18"/>
      <c r="Y84" s="18"/>
      <c r="Z84" s="18"/>
      <c r="AA84" s="18"/>
      <c r="AB84" s="18"/>
    </row>
    <row r="85" spans="1:28" ht="13.5" customHeight="1">
      <c r="A85" s="18"/>
      <c r="B85" s="18"/>
      <c r="C85" s="18"/>
      <c r="D85" s="18"/>
      <c r="E85" s="18"/>
      <c r="F85" s="18"/>
      <c r="G85" s="18"/>
      <c r="H85" s="18"/>
      <c r="I85" s="18"/>
      <c r="J85" s="18"/>
      <c r="K85" s="18"/>
      <c r="L85" s="18"/>
      <c r="M85" s="18"/>
      <c r="N85" s="18"/>
      <c r="O85" s="18"/>
      <c r="P85" s="18"/>
      <c r="Q85" s="18"/>
      <c r="R85" s="18"/>
      <c r="S85" s="42"/>
      <c r="T85" s="18"/>
      <c r="U85" s="18"/>
      <c r="V85" s="18"/>
      <c r="W85" s="18"/>
      <c r="X85" s="18"/>
      <c r="Y85" s="18"/>
      <c r="Z85" s="18"/>
      <c r="AA85" s="18"/>
      <c r="AB85" s="18"/>
    </row>
    <row r="86" spans="1:28" ht="13.5" customHeight="1">
      <c r="A86" s="18"/>
      <c r="B86" s="18"/>
      <c r="C86" s="18"/>
      <c r="D86" s="18"/>
      <c r="E86" s="18"/>
      <c r="F86" s="18"/>
      <c r="G86" s="18"/>
      <c r="H86" s="18"/>
      <c r="I86" s="18"/>
      <c r="J86" s="18"/>
      <c r="K86" s="18"/>
      <c r="L86" s="18"/>
      <c r="M86" s="18"/>
      <c r="N86" s="18"/>
      <c r="O86" s="18"/>
      <c r="P86" s="18"/>
      <c r="Q86" s="18"/>
      <c r="R86" s="18"/>
      <c r="S86" s="42"/>
      <c r="T86" s="18"/>
      <c r="U86" s="18"/>
      <c r="V86" s="18"/>
      <c r="W86" s="18"/>
      <c r="X86" s="18"/>
      <c r="Y86" s="18"/>
      <c r="Z86" s="18"/>
      <c r="AA86" s="18"/>
      <c r="AB86" s="18"/>
    </row>
    <row r="87" spans="1:28" ht="13.5" customHeight="1">
      <c r="A87" s="18"/>
      <c r="B87" s="18"/>
      <c r="C87" s="18"/>
      <c r="D87" s="18"/>
      <c r="E87" s="18"/>
      <c r="F87" s="18"/>
      <c r="G87" s="18"/>
      <c r="H87" s="18"/>
      <c r="I87" s="18"/>
      <c r="J87" s="18"/>
      <c r="K87" s="18"/>
      <c r="L87" s="18"/>
      <c r="M87" s="18"/>
      <c r="N87" s="18"/>
      <c r="O87" s="18"/>
      <c r="P87" s="18"/>
      <c r="Q87" s="18"/>
      <c r="R87" s="18"/>
      <c r="S87" s="42"/>
      <c r="T87" s="18"/>
      <c r="U87" s="18"/>
      <c r="V87" s="18"/>
      <c r="W87" s="18"/>
      <c r="X87" s="18"/>
      <c r="Y87" s="18"/>
      <c r="Z87" s="18"/>
      <c r="AA87" s="18"/>
      <c r="AB87" s="18"/>
    </row>
    <row r="88" spans="1:28" ht="13.5" customHeight="1">
      <c r="A88" s="18"/>
      <c r="B88" s="18"/>
      <c r="C88" s="18"/>
      <c r="D88" s="18"/>
      <c r="E88" s="18"/>
      <c r="F88" s="18"/>
      <c r="G88" s="18"/>
      <c r="H88" s="18"/>
      <c r="I88" s="18"/>
      <c r="J88" s="18"/>
      <c r="K88" s="18"/>
      <c r="L88" s="18"/>
      <c r="M88" s="18"/>
      <c r="N88" s="18"/>
      <c r="O88" s="18"/>
      <c r="P88" s="18"/>
      <c r="Q88" s="18"/>
      <c r="R88" s="18"/>
      <c r="S88" s="42"/>
      <c r="T88" s="18"/>
      <c r="U88" s="18"/>
      <c r="V88" s="18"/>
      <c r="W88" s="18"/>
      <c r="X88" s="18"/>
      <c r="Y88" s="18"/>
      <c r="Z88" s="18"/>
      <c r="AA88" s="18"/>
      <c r="AB88" s="18"/>
    </row>
    <row r="89" spans="1:28" ht="13.5" customHeight="1">
      <c r="A89" s="18"/>
      <c r="B89" s="18"/>
      <c r="C89" s="18"/>
      <c r="D89" s="18"/>
      <c r="E89" s="18"/>
      <c r="F89" s="18"/>
      <c r="G89" s="18"/>
      <c r="H89" s="18"/>
      <c r="I89" s="18"/>
      <c r="J89" s="18"/>
      <c r="K89" s="18"/>
      <c r="L89" s="18"/>
      <c r="M89" s="18"/>
      <c r="N89" s="18"/>
      <c r="O89" s="18"/>
      <c r="P89" s="18"/>
      <c r="Q89" s="18"/>
      <c r="R89" s="18"/>
      <c r="S89" s="42"/>
      <c r="T89" s="18"/>
      <c r="U89" s="18"/>
      <c r="V89" s="18"/>
      <c r="W89" s="18"/>
      <c r="X89" s="18"/>
      <c r="Y89" s="18"/>
      <c r="Z89" s="18"/>
      <c r="AA89" s="18"/>
      <c r="AB89" s="18"/>
    </row>
    <row r="90" spans="1:28" ht="13.5" customHeight="1">
      <c r="A90" s="18"/>
      <c r="B90" s="18"/>
      <c r="C90" s="18"/>
      <c r="D90" s="18"/>
      <c r="E90" s="18"/>
      <c r="F90" s="18"/>
      <c r="G90" s="18"/>
      <c r="H90" s="18"/>
      <c r="I90" s="18"/>
      <c r="J90" s="18"/>
      <c r="K90" s="18"/>
      <c r="L90" s="18"/>
      <c r="M90" s="18"/>
      <c r="N90" s="18"/>
      <c r="O90" s="18"/>
      <c r="P90" s="18"/>
      <c r="Q90" s="18"/>
      <c r="R90" s="18"/>
      <c r="S90" s="42"/>
      <c r="T90" s="18"/>
      <c r="U90" s="18"/>
      <c r="V90" s="18"/>
      <c r="W90" s="18"/>
      <c r="X90" s="18"/>
      <c r="Y90" s="18"/>
      <c r="Z90" s="18"/>
      <c r="AA90" s="18"/>
      <c r="AB90" s="18"/>
    </row>
    <row r="91" spans="1:28" ht="13.5" customHeight="1">
      <c r="A91" s="18"/>
      <c r="B91" s="18"/>
      <c r="C91" s="18"/>
      <c r="D91" s="18"/>
      <c r="E91" s="18"/>
      <c r="F91" s="18"/>
      <c r="G91" s="18"/>
      <c r="H91" s="18"/>
      <c r="I91" s="18"/>
      <c r="J91" s="18"/>
      <c r="K91" s="18"/>
      <c r="L91" s="18"/>
      <c r="M91" s="18"/>
      <c r="N91" s="18"/>
      <c r="O91" s="18"/>
      <c r="P91" s="18"/>
      <c r="Q91" s="18"/>
      <c r="R91" s="18"/>
      <c r="S91" s="42"/>
      <c r="T91" s="18"/>
      <c r="U91" s="18"/>
      <c r="V91" s="18"/>
      <c r="W91" s="18"/>
      <c r="X91" s="18"/>
      <c r="Y91" s="18"/>
      <c r="Z91" s="18"/>
      <c r="AA91" s="18"/>
      <c r="AB91" s="18"/>
    </row>
    <row r="92" spans="1:28" ht="13.5" customHeight="1">
      <c r="A92" s="18"/>
      <c r="B92" s="18"/>
      <c r="C92" s="18"/>
      <c r="D92" s="18"/>
      <c r="E92" s="18"/>
      <c r="F92" s="18"/>
      <c r="G92" s="18"/>
      <c r="H92" s="18"/>
      <c r="I92" s="18"/>
      <c r="J92" s="18"/>
      <c r="K92" s="18"/>
      <c r="L92" s="18"/>
      <c r="M92" s="18"/>
      <c r="N92" s="18"/>
      <c r="O92" s="18"/>
      <c r="P92" s="18"/>
      <c r="Q92" s="18"/>
      <c r="R92" s="18"/>
      <c r="S92" s="42"/>
      <c r="T92" s="18"/>
      <c r="U92" s="18"/>
      <c r="V92" s="18"/>
      <c r="W92" s="18"/>
      <c r="X92" s="18"/>
      <c r="Y92" s="18"/>
      <c r="Z92" s="18"/>
      <c r="AA92" s="18"/>
      <c r="AB92" s="18"/>
    </row>
    <row r="93" spans="1:28" ht="13.5" customHeight="1">
      <c r="A93" s="18"/>
      <c r="B93" s="18"/>
      <c r="C93" s="18"/>
      <c r="D93" s="18"/>
      <c r="E93" s="18"/>
      <c r="F93" s="18"/>
      <c r="G93" s="18"/>
      <c r="H93" s="18"/>
      <c r="I93" s="18"/>
      <c r="J93" s="18"/>
      <c r="K93" s="18"/>
      <c r="L93" s="18"/>
      <c r="M93" s="18"/>
      <c r="N93" s="18"/>
      <c r="O93" s="18"/>
      <c r="P93" s="18"/>
      <c r="Q93" s="18"/>
      <c r="R93" s="18"/>
      <c r="S93" s="42"/>
      <c r="T93" s="18"/>
      <c r="U93" s="18"/>
      <c r="V93" s="18"/>
      <c r="W93" s="18"/>
      <c r="X93" s="18"/>
      <c r="Y93" s="18"/>
      <c r="Z93" s="18"/>
      <c r="AA93" s="18"/>
      <c r="AB93" s="18"/>
    </row>
    <row r="94" spans="1:28" ht="13.5" customHeight="1">
      <c r="A94" s="18"/>
      <c r="B94" s="18"/>
      <c r="C94" s="18"/>
      <c r="D94" s="18"/>
      <c r="E94" s="18"/>
      <c r="F94" s="18"/>
      <c r="G94" s="18"/>
      <c r="H94" s="18"/>
      <c r="I94" s="18"/>
      <c r="J94" s="18"/>
      <c r="K94" s="18"/>
      <c r="L94" s="18"/>
      <c r="M94" s="18"/>
      <c r="N94" s="18"/>
      <c r="O94" s="18"/>
      <c r="P94" s="18"/>
      <c r="Q94" s="18"/>
      <c r="R94" s="18"/>
      <c r="S94" s="42"/>
      <c r="T94" s="18"/>
      <c r="U94" s="18"/>
      <c r="V94" s="18"/>
      <c r="W94" s="18"/>
      <c r="X94" s="18"/>
      <c r="Y94" s="18"/>
      <c r="Z94" s="18"/>
      <c r="AA94" s="18"/>
      <c r="AB94" s="18"/>
    </row>
    <row r="95" spans="1:28" ht="13.5" customHeight="1">
      <c r="A95" s="18"/>
      <c r="B95" s="18"/>
      <c r="C95" s="18"/>
      <c r="D95" s="18"/>
      <c r="E95" s="18"/>
      <c r="F95" s="18"/>
      <c r="G95" s="18"/>
      <c r="H95" s="18"/>
      <c r="I95" s="18"/>
      <c r="J95" s="18"/>
      <c r="K95" s="18"/>
      <c r="L95" s="18"/>
      <c r="M95" s="18"/>
      <c r="N95" s="18"/>
      <c r="O95" s="18"/>
      <c r="P95" s="18"/>
      <c r="Q95" s="18"/>
      <c r="R95" s="18"/>
      <c r="S95" s="42"/>
      <c r="T95" s="18"/>
      <c r="U95" s="18"/>
      <c r="V95" s="18"/>
      <c r="W95" s="18"/>
      <c r="X95" s="18"/>
      <c r="Y95" s="18"/>
      <c r="Z95" s="18"/>
      <c r="AA95" s="18"/>
      <c r="AB95" s="18"/>
    </row>
    <row r="96" spans="1:28" ht="13.5" customHeight="1">
      <c r="A96" s="18"/>
      <c r="B96" s="18"/>
      <c r="C96" s="18"/>
      <c r="D96" s="18"/>
      <c r="E96" s="18"/>
      <c r="F96" s="18"/>
      <c r="G96" s="18"/>
      <c r="H96" s="18"/>
      <c r="I96" s="18"/>
      <c r="J96" s="18"/>
      <c r="K96" s="18"/>
      <c r="L96" s="18"/>
      <c r="M96" s="18"/>
      <c r="N96" s="18"/>
      <c r="O96" s="18"/>
      <c r="P96" s="18"/>
      <c r="Q96" s="18"/>
      <c r="R96" s="18"/>
      <c r="S96" s="42"/>
      <c r="T96" s="18"/>
      <c r="U96" s="18"/>
      <c r="V96" s="18"/>
      <c r="W96" s="18"/>
      <c r="X96" s="18"/>
      <c r="Y96" s="18"/>
      <c r="Z96" s="18"/>
      <c r="AA96" s="18"/>
      <c r="AB96" s="18"/>
    </row>
    <row r="97" spans="1:28" ht="13.5" customHeight="1">
      <c r="A97" s="18"/>
      <c r="B97" s="18"/>
      <c r="C97" s="18"/>
      <c r="D97" s="18"/>
      <c r="E97" s="18"/>
      <c r="F97" s="18"/>
      <c r="G97" s="18"/>
      <c r="H97" s="18"/>
      <c r="I97" s="18"/>
      <c r="J97" s="18"/>
      <c r="K97" s="18"/>
      <c r="L97" s="18"/>
      <c r="M97" s="18"/>
      <c r="N97" s="18"/>
      <c r="O97" s="18"/>
      <c r="P97" s="18"/>
      <c r="Q97" s="18"/>
      <c r="R97" s="18"/>
      <c r="S97" s="42"/>
      <c r="T97" s="18"/>
      <c r="U97" s="18"/>
      <c r="V97" s="18"/>
      <c r="W97" s="18"/>
      <c r="X97" s="18"/>
      <c r="Y97" s="18"/>
      <c r="Z97" s="18"/>
      <c r="AA97" s="18"/>
      <c r="AB97" s="18"/>
    </row>
    <row r="98" spans="1:28" ht="13.5" customHeight="1">
      <c r="A98" s="18"/>
      <c r="B98" s="18"/>
      <c r="C98" s="18"/>
      <c r="D98" s="18"/>
      <c r="E98" s="18"/>
      <c r="F98" s="18"/>
      <c r="G98" s="18"/>
      <c r="H98" s="18"/>
      <c r="I98" s="18"/>
      <c r="J98" s="18"/>
      <c r="K98" s="18"/>
      <c r="L98" s="18"/>
      <c r="M98" s="18"/>
      <c r="N98" s="18"/>
      <c r="O98" s="18"/>
      <c r="P98" s="18"/>
      <c r="Q98" s="18"/>
      <c r="R98" s="18"/>
      <c r="S98" s="42"/>
      <c r="T98" s="18"/>
      <c r="U98" s="18"/>
      <c r="V98" s="18"/>
      <c r="W98" s="18"/>
      <c r="X98" s="18"/>
      <c r="Y98" s="18"/>
      <c r="Z98" s="18"/>
      <c r="AA98" s="18"/>
      <c r="AB98" s="18"/>
    </row>
    <row r="99" spans="1:28" ht="13.5" customHeight="1">
      <c r="A99" s="18"/>
      <c r="B99" s="18"/>
      <c r="C99" s="18"/>
      <c r="D99" s="18"/>
      <c r="E99" s="18"/>
      <c r="F99" s="18"/>
      <c r="G99" s="18"/>
      <c r="H99" s="18"/>
      <c r="I99" s="18"/>
      <c r="J99" s="18"/>
      <c r="K99" s="18"/>
      <c r="L99" s="18"/>
      <c r="M99" s="18"/>
      <c r="N99" s="18"/>
      <c r="O99" s="18"/>
      <c r="P99" s="18"/>
      <c r="Q99" s="18"/>
      <c r="R99" s="18"/>
      <c r="S99" s="42"/>
      <c r="T99" s="18"/>
      <c r="U99" s="18"/>
      <c r="V99" s="18"/>
      <c r="W99" s="18"/>
      <c r="X99" s="18"/>
      <c r="Y99" s="18"/>
      <c r="Z99" s="18"/>
      <c r="AA99" s="18"/>
      <c r="AB99" s="18"/>
    </row>
    <row r="100" spans="1:28" ht="13.5" customHeight="1">
      <c r="A100" s="18"/>
      <c r="B100" s="18"/>
      <c r="C100" s="18"/>
      <c r="D100" s="18"/>
      <c r="E100" s="18"/>
      <c r="F100" s="18"/>
      <c r="G100" s="18"/>
      <c r="H100" s="18"/>
      <c r="I100" s="18"/>
      <c r="J100" s="18"/>
      <c r="K100" s="18"/>
      <c r="L100" s="18"/>
      <c r="M100" s="18"/>
      <c r="N100" s="18"/>
      <c r="O100" s="18"/>
      <c r="P100" s="18"/>
      <c r="Q100" s="18"/>
      <c r="R100" s="18"/>
      <c r="S100" s="42"/>
      <c r="T100" s="18"/>
      <c r="U100" s="18"/>
      <c r="V100" s="18"/>
      <c r="W100" s="18"/>
      <c r="X100" s="18"/>
      <c r="Y100" s="18"/>
      <c r="Z100" s="18"/>
      <c r="AA100" s="18"/>
      <c r="AB100" s="18"/>
    </row>
    <row r="101" spans="1:28" ht="13.5" customHeight="1">
      <c r="A101" s="18"/>
      <c r="B101" s="18"/>
      <c r="C101" s="18"/>
      <c r="D101" s="18"/>
      <c r="E101" s="18"/>
      <c r="F101" s="18"/>
      <c r="G101" s="18"/>
      <c r="H101" s="18"/>
      <c r="I101" s="18"/>
      <c r="J101" s="18"/>
      <c r="K101" s="18"/>
      <c r="L101" s="18"/>
      <c r="M101" s="18"/>
      <c r="N101" s="18"/>
      <c r="O101" s="18"/>
      <c r="P101" s="18"/>
      <c r="Q101" s="18"/>
      <c r="R101" s="18"/>
      <c r="S101" s="42"/>
      <c r="T101" s="18"/>
      <c r="U101" s="18"/>
      <c r="V101" s="18"/>
      <c r="W101" s="18"/>
      <c r="X101" s="18"/>
      <c r="Y101" s="18"/>
      <c r="Z101" s="18"/>
      <c r="AA101" s="18"/>
      <c r="AB101" s="18"/>
    </row>
    <row r="102" spans="1:28" ht="13.5" customHeight="1">
      <c r="A102" s="18"/>
      <c r="B102" s="18"/>
      <c r="C102" s="18"/>
      <c r="D102" s="18"/>
      <c r="E102" s="18"/>
      <c r="F102" s="18"/>
      <c r="G102" s="18"/>
      <c r="H102" s="18"/>
      <c r="I102" s="18"/>
      <c r="J102" s="18"/>
      <c r="K102" s="18"/>
      <c r="L102" s="18"/>
      <c r="M102" s="18"/>
      <c r="N102" s="18"/>
      <c r="O102" s="18"/>
      <c r="P102" s="18"/>
      <c r="Q102" s="18"/>
      <c r="R102" s="18"/>
      <c r="S102" s="42"/>
      <c r="T102" s="18"/>
      <c r="U102" s="18"/>
      <c r="V102" s="18"/>
      <c r="W102" s="18"/>
      <c r="X102" s="18"/>
      <c r="Y102" s="18"/>
      <c r="Z102" s="18"/>
      <c r="AA102" s="18"/>
      <c r="AB102" s="18"/>
    </row>
    <row r="103" spans="1:28" ht="13.5" customHeight="1">
      <c r="A103" s="18"/>
      <c r="B103" s="18"/>
      <c r="C103" s="18"/>
      <c r="D103" s="18"/>
      <c r="E103" s="18"/>
      <c r="F103" s="18"/>
      <c r="G103" s="18"/>
      <c r="H103" s="18"/>
      <c r="I103" s="18"/>
      <c r="J103" s="18"/>
      <c r="K103" s="18"/>
      <c r="L103" s="18"/>
      <c r="M103" s="18"/>
      <c r="N103" s="18"/>
      <c r="O103" s="18"/>
      <c r="P103" s="18"/>
      <c r="Q103" s="18"/>
      <c r="R103" s="18"/>
      <c r="S103" s="42"/>
      <c r="T103" s="18"/>
      <c r="U103" s="18"/>
      <c r="V103" s="18"/>
      <c r="W103" s="18"/>
      <c r="X103" s="18"/>
      <c r="Y103" s="18"/>
      <c r="Z103" s="18"/>
      <c r="AA103" s="18"/>
      <c r="AB103" s="18"/>
    </row>
    <row r="104" spans="1:28" ht="13.5" customHeight="1">
      <c r="A104" s="18"/>
      <c r="B104" s="18"/>
      <c r="C104" s="18"/>
      <c r="D104" s="18"/>
      <c r="E104" s="18"/>
      <c r="F104" s="18"/>
      <c r="G104" s="18"/>
      <c r="H104" s="18"/>
      <c r="I104" s="18"/>
      <c r="J104" s="18"/>
      <c r="K104" s="18"/>
      <c r="L104" s="18"/>
      <c r="M104" s="18"/>
      <c r="N104" s="18"/>
      <c r="O104" s="18"/>
      <c r="P104" s="18"/>
      <c r="Q104" s="18"/>
      <c r="R104" s="18"/>
      <c r="S104" s="42"/>
      <c r="T104" s="18"/>
      <c r="U104" s="18"/>
      <c r="V104" s="18"/>
      <c r="W104" s="18"/>
      <c r="X104" s="18"/>
      <c r="Y104" s="18"/>
      <c r="Z104" s="18"/>
      <c r="AA104" s="18"/>
      <c r="AB104" s="18"/>
    </row>
    <row r="105" spans="1:28" ht="13.5" customHeight="1">
      <c r="A105" s="18"/>
      <c r="B105" s="18"/>
      <c r="C105" s="18"/>
      <c r="D105" s="18"/>
      <c r="E105" s="18"/>
      <c r="F105" s="18"/>
      <c r="G105" s="18"/>
      <c r="H105" s="18"/>
      <c r="I105" s="18"/>
      <c r="J105" s="18"/>
      <c r="K105" s="18"/>
      <c r="L105" s="18"/>
      <c r="M105" s="18"/>
      <c r="N105" s="18"/>
      <c r="O105" s="18"/>
      <c r="P105" s="18"/>
      <c r="Q105" s="18"/>
      <c r="R105" s="18"/>
      <c r="S105" s="42"/>
      <c r="T105" s="18"/>
      <c r="U105" s="18"/>
      <c r="V105" s="18"/>
      <c r="W105" s="18"/>
      <c r="X105" s="18"/>
      <c r="Y105" s="18"/>
      <c r="Z105" s="18"/>
      <c r="AA105" s="18"/>
      <c r="AB105" s="18"/>
    </row>
    <row r="106" spans="1:28" ht="13.5" customHeight="1">
      <c r="A106" s="18"/>
      <c r="B106" s="18"/>
      <c r="C106" s="18"/>
      <c r="D106" s="18"/>
      <c r="E106" s="18"/>
      <c r="F106" s="18"/>
      <c r="G106" s="18"/>
      <c r="H106" s="18"/>
      <c r="I106" s="18"/>
      <c r="J106" s="18"/>
      <c r="K106" s="18"/>
      <c r="L106" s="18"/>
      <c r="M106" s="18"/>
      <c r="N106" s="18"/>
      <c r="O106" s="18"/>
      <c r="P106" s="18"/>
      <c r="Q106" s="18"/>
      <c r="R106" s="18"/>
      <c r="S106" s="42"/>
      <c r="T106" s="18"/>
      <c r="U106" s="18"/>
      <c r="V106" s="18"/>
      <c r="W106" s="18"/>
      <c r="X106" s="18"/>
      <c r="Y106" s="18"/>
      <c r="Z106" s="18"/>
      <c r="AA106" s="18"/>
      <c r="AB106" s="18"/>
    </row>
    <row r="107" spans="1:28" ht="13.5" customHeight="1">
      <c r="A107" s="18"/>
      <c r="B107" s="18"/>
      <c r="C107" s="18"/>
      <c r="D107" s="18"/>
      <c r="E107" s="18"/>
      <c r="F107" s="18"/>
      <c r="G107" s="18"/>
      <c r="H107" s="18"/>
      <c r="I107" s="18"/>
      <c r="J107" s="18"/>
      <c r="K107" s="18"/>
      <c r="L107" s="18"/>
      <c r="M107" s="18"/>
      <c r="N107" s="18"/>
      <c r="O107" s="18"/>
      <c r="P107" s="18"/>
      <c r="Q107" s="18"/>
      <c r="R107" s="18"/>
      <c r="S107" s="42"/>
      <c r="T107" s="18"/>
      <c r="U107" s="18"/>
      <c r="V107" s="18"/>
      <c r="W107" s="18"/>
      <c r="X107" s="18"/>
      <c r="Y107" s="18"/>
      <c r="Z107" s="18"/>
      <c r="AA107" s="18"/>
      <c r="AB107" s="18"/>
    </row>
    <row r="108" spans="1:28" ht="13.5" customHeight="1">
      <c r="A108" s="18"/>
      <c r="B108" s="18"/>
      <c r="C108" s="18"/>
      <c r="D108" s="18"/>
      <c r="E108" s="18"/>
      <c r="F108" s="18"/>
      <c r="G108" s="18"/>
      <c r="H108" s="18"/>
      <c r="I108" s="18"/>
      <c r="J108" s="18"/>
      <c r="K108" s="18"/>
      <c r="L108" s="18"/>
      <c r="M108" s="18"/>
      <c r="N108" s="18"/>
      <c r="O108" s="18"/>
      <c r="P108" s="18"/>
      <c r="Q108" s="18"/>
      <c r="R108" s="18"/>
      <c r="S108" s="42"/>
      <c r="T108" s="18"/>
      <c r="U108" s="18"/>
      <c r="V108" s="18"/>
      <c r="W108" s="18"/>
      <c r="X108" s="18"/>
      <c r="Y108" s="18"/>
      <c r="Z108" s="18"/>
      <c r="AA108" s="18"/>
      <c r="AB108" s="18"/>
    </row>
    <row r="109" spans="1:28" ht="13.5" customHeight="1">
      <c r="A109" s="18"/>
      <c r="B109" s="18"/>
      <c r="C109" s="18"/>
      <c r="D109" s="18"/>
      <c r="E109" s="18"/>
      <c r="F109" s="18"/>
      <c r="G109" s="18"/>
      <c r="H109" s="18"/>
      <c r="I109" s="18"/>
      <c r="J109" s="18"/>
      <c r="K109" s="18"/>
      <c r="L109" s="18"/>
      <c r="M109" s="18"/>
      <c r="N109" s="18"/>
      <c r="O109" s="18"/>
      <c r="P109" s="18"/>
      <c r="Q109" s="18"/>
      <c r="R109" s="18"/>
      <c r="S109" s="42"/>
      <c r="T109" s="18"/>
      <c r="U109" s="18"/>
      <c r="V109" s="18"/>
      <c r="W109" s="18"/>
      <c r="X109" s="18"/>
      <c r="Y109" s="18"/>
      <c r="Z109" s="18"/>
      <c r="AA109" s="18"/>
      <c r="AB109" s="18"/>
    </row>
    <row r="110" spans="1:28" ht="13.5" customHeight="1">
      <c r="A110" s="18"/>
      <c r="B110" s="18"/>
      <c r="C110" s="18"/>
      <c r="D110" s="18"/>
      <c r="E110" s="18"/>
      <c r="F110" s="18"/>
      <c r="G110" s="18"/>
      <c r="H110" s="18"/>
      <c r="I110" s="18"/>
      <c r="J110" s="18"/>
      <c r="K110" s="18"/>
      <c r="L110" s="18"/>
      <c r="M110" s="18"/>
      <c r="N110" s="18"/>
      <c r="O110" s="18"/>
      <c r="P110" s="18"/>
      <c r="Q110" s="18"/>
      <c r="R110" s="18"/>
      <c r="S110" s="42"/>
      <c r="T110" s="18"/>
      <c r="U110" s="18"/>
      <c r="V110" s="18"/>
      <c r="W110" s="18"/>
      <c r="X110" s="18"/>
      <c r="Y110" s="18"/>
      <c r="Z110" s="18"/>
      <c r="AA110" s="18"/>
      <c r="AB110" s="18"/>
    </row>
    <row r="111" spans="1:28" ht="13.5" customHeight="1">
      <c r="A111" s="18"/>
      <c r="B111" s="18"/>
      <c r="C111" s="18"/>
      <c r="D111" s="18"/>
      <c r="E111" s="18"/>
      <c r="F111" s="18"/>
      <c r="G111" s="18"/>
      <c r="H111" s="18"/>
      <c r="I111" s="18"/>
      <c r="J111" s="18"/>
      <c r="K111" s="18"/>
      <c r="L111" s="18"/>
      <c r="M111" s="18"/>
      <c r="N111" s="18"/>
      <c r="O111" s="18"/>
      <c r="P111" s="18"/>
      <c r="Q111" s="18"/>
      <c r="R111" s="18"/>
      <c r="S111" s="42"/>
      <c r="T111" s="18"/>
      <c r="U111" s="18"/>
      <c r="V111" s="18"/>
      <c r="W111" s="18"/>
      <c r="X111" s="18"/>
      <c r="Y111" s="18"/>
      <c r="Z111" s="18"/>
      <c r="AA111" s="18"/>
      <c r="AB111" s="18"/>
    </row>
    <row r="112" spans="1:28" ht="13.5" customHeight="1">
      <c r="A112" s="18"/>
      <c r="B112" s="18"/>
      <c r="C112" s="18"/>
      <c r="D112" s="18"/>
      <c r="E112" s="18"/>
      <c r="F112" s="18"/>
      <c r="G112" s="18"/>
      <c r="H112" s="18"/>
      <c r="I112" s="18"/>
      <c r="J112" s="18"/>
      <c r="K112" s="18"/>
      <c r="L112" s="18"/>
      <c r="M112" s="18"/>
      <c r="N112" s="18"/>
      <c r="O112" s="18"/>
      <c r="P112" s="18"/>
      <c r="Q112" s="18"/>
      <c r="R112" s="18"/>
      <c r="S112" s="42"/>
      <c r="T112" s="18"/>
      <c r="U112" s="18"/>
      <c r="V112" s="18"/>
      <c r="W112" s="18"/>
      <c r="X112" s="18"/>
      <c r="Y112" s="18"/>
      <c r="Z112" s="18"/>
      <c r="AA112" s="18"/>
      <c r="AB112" s="18"/>
    </row>
    <row r="113" spans="1:28" ht="13.5" customHeight="1">
      <c r="A113" s="18"/>
      <c r="B113" s="18"/>
      <c r="C113" s="18"/>
      <c r="D113" s="18"/>
      <c r="E113" s="18"/>
      <c r="F113" s="18"/>
      <c r="G113" s="18"/>
      <c r="H113" s="18"/>
      <c r="I113" s="18"/>
      <c r="J113" s="18"/>
      <c r="K113" s="18"/>
      <c r="L113" s="18"/>
      <c r="M113" s="18"/>
      <c r="N113" s="18"/>
      <c r="O113" s="18"/>
      <c r="P113" s="18"/>
      <c r="Q113" s="18"/>
      <c r="R113" s="18"/>
      <c r="S113" s="42"/>
      <c r="T113" s="18"/>
      <c r="U113" s="18"/>
      <c r="V113" s="18"/>
      <c r="W113" s="18"/>
      <c r="X113" s="18"/>
      <c r="Y113" s="18"/>
      <c r="Z113" s="18"/>
      <c r="AA113" s="18"/>
      <c r="AB113" s="18"/>
    </row>
    <row r="114" spans="1:28" ht="13.5" customHeight="1">
      <c r="A114" s="18"/>
      <c r="B114" s="18"/>
      <c r="C114" s="18"/>
      <c r="D114" s="18"/>
      <c r="E114" s="18"/>
      <c r="F114" s="18"/>
      <c r="G114" s="18"/>
      <c r="H114" s="18"/>
      <c r="I114" s="18"/>
      <c r="J114" s="18"/>
      <c r="K114" s="18"/>
      <c r="L114" s="18"/>
      <c r="M114" s="18"/>
      <c r="N114" s="18"/>
      <c r="O114" s="18"/>
      <c r="P114" s="18"/>
      <c r="Q114" s="18"/>
      <c r="R114" s="18"/>
      <c r="S114" s="42"/>
      <c r="T114" s="18"/>
      <c r="U114" s="18"/>
      <c r="V114" s="18"/>
      <c r="W114" s="18"/>
      <c r="X114" s="18"/>
      <c r="Y114" s="18"/>
      <c r="Z114" s="18"/>
      <c r="AA114" s="18"/>
      <c r="AB114" s="18"/>
    </row>
    <row r="115" spans="1:28" ht="13.5" customHeight="1">
      <c r="A115" s="18"/>
      <c r="B115" s="18"/>
      <c r="C115" s="18"/>
      <c r="D115" s="18"/>
      <c r="E115" s="18"/>
      <c r="F115" s="18"/>
      <c r="G115" s="18"/>
      <c r="H115" s="18"/>
      <c r="I115" s="18"/>
      <c r="J115" s="18"/>
      <c r="K115" s="18"/>
      <c r="L115" s="18"/>
      <c r="M115" s="18"/>
      <c r="N115" s="18"/>
      <c r="O115" s="18"/>
      <c r="P115" s="18"/>
      <c r="Q115" s="18"/>
      <c r="R115" s="18"/>
      <c r="S115" s="42"/>
      <c r="T115" s="18"/>
      <c r="U115" s="18"/>
      <c r="V115" s="18"/>
      <c r="W115" s="18"/>
      <c r="X115" s="18"/>
      <c r="Y115" s="18"/>
      <c r="Z115" s="18"/>
      <c r="AA115" s="18"/>
      <c r="AB115" s="18"/>
    </row>
    <row r="116" spans="1:28" ht="13.5" customHeight="1">
      <c r="A116" s="18"/>
      <c r="B116" s="18"/>
      <c r="C116" s="18"/>
      <c r="D116" s="18"/>
      <c r="E116" s="18"/>
      <c r="F116" s="18"/>
      <c r="G116" s="18"/>
      <c r="H116" s="18"/>
      <c r="I116" s="18"/>
      <c r="J116" s="18"/>
      <c r="K116" s="18"/>
      <c r="L116" s="18"/>
      <c r="M116" s="18"/>
      <c r="N116" s="18"/>
      <c r="O116" s="18"/>
      <c r="P116" s="18"/>
      <c r="Q116" s="18"/>
      <c r="R116" s="18"/>
      <c r="S116" s="42"/>
      <c r="T116" s="18"/>
      <c r="U116" s="18"/>
      <c r="V116" s="18"/>
      <c r="W116" s="18"/>
      <c r="X116" s="18"/>
      <c r="Y116" s="18"/>
      <c r="Z116" s="18"/>
      <c r="AA116" s="18"/>
      <c r="AB116" s="18"/>
    </row>
    <row r="117" spans="1:28" ht="13.5" customHeight="1">
      <c r="A117" s="18"/>
      <c r="B117" s="18"/>
      <c r="C117" s="18"/>
      <c r="D117" s="18"/>
      <c r="E117" s="18"/>
      <c r="F117" s="18"/>
      <c r="G117" s="18"/>
      <c r="H117" s="18"/>
      <c r="I117" s="18"/>
      <c r="J117" s="18"/>
      <c r="K117" s="18"/>
      <c r="L117" s="18"/>
      <c r="M117" s="18"/>
      <c r="N117" s="18"/>
      <c r="O117" s="18"/>
      <c r="P117" s="18"/>
      <c r="Q117" s="18"/>
      <c r="R117" s="18"/>
      <c r="S117" s="42"/>
      <c r="T117" s="18"/>
      <c r="U117" s="18"/>
      <c r="V117" s="18"/>
      <c r="W117" s="18"/>
      <c r="X117" s="18"/>
      <c r="Y117" s="18"/>
      <c r="Z117" s="18"/>
      <c r="AA117" s="18"/>
      <c r="AB117" s="18"/>
    </row>
    <row r="118" spans="1:28" ht="13.5" customHeight="1">
      <c r="A118" s="18"/>
      <c r="B118" s="18"/>
      <c r="C118" s="18"/>
      <c r="D118" s="18"/>
      <c r="E118" s="18"/>
      <c r="F118" s="18"/>
      <c r="G118" s="18"/>
      <c r="H118" s="18"/>
      <c r="I118" s="18"/>
      <c r="J118" s="18"/>
      <c r="K118" s="18"/>
      <c r="L118" s="18"/>
      <c r="M118" s="18"/>
      <c r="N118" s="18"/>
      <c r="O118" s="18"/>
      <c r="P118" s="18"/>
      <c r="Q118" s="18"/>
      <c r="R118" s="18"/>
      <c r="S118" s="42"/>
      <c r="T118" s="18"/>
      <c r="U118" s="18"/>
      <c r="V118" s="18"/>
      <c r="W118" s="18"/>
      <c r="X118" s="18"/>
      <c r="Y118" s="18"/>
      <c r="Z118" s="18"/>
      <c r="AA118" s="18"/>
      <c r="AB118" s="18"/>
    </row>
    <row r="119" spans="1:28" ht="13.5" customHeight="1">
      <c r="A119" s="18"/>
      <c r="B119" s="18"/>
      <c r="C119" s="18"/>
      <c r="D119" s="18"/>
      <c r="E119" s="18"/>
      <c r="F119" s="18"/>
      <c r="G119" s="18"/>
      <c r="H119" s="18"/>
      <c r="I119" s="18"/>
      <c r="J119" s="18"/>
      <c r="K119" s="18"/>
      <c r="L119" s="18"/>
      <c r="M119" s="18"/>
      <c r="N119" s="18"/>
      <c r="O119" s="18"/>
      <c r="P119" s="18"/>
      <c r="Q119" s="18"/>
      <c r="R119" s="18"/>
      <c r="S119" s="42"/>
      <c r="T119" s="18"/>
      <c r="U119" s="18"/>
      <c r="V119" s="18"/>
      <c r="W119" s="18"/>
      <c r="X119" s="18"/>
      <c r="Y119" s="18"/>
      <c r="Z119" s="18"/>
      <c r="AA119" s="18"/>
      <c r="AB119" s="18"/>
    </row>
    <row r="120" spans="1:28" ht="13.5" customHeight="1">
      <c r="A120" s="18"/>
      <c r="B120" s="18"/>
      <c r="C120" s="18"/>
      <c r="D120" s="18"/>
      <c r="E120" s="18"/>
      <c r="F120" s="18"/>
      <c r="G120" s="18"/>
      <c r="H120" s="18"/>
      <c r="I120" s="18"/>
      <c r="J120" s="18"/>
      <c r="K120" s="18"/>
      <c r="L120" s="18"/>
      <c r="M120" s="18"/>
      <c r="N120" s="18"/>
      <c r="O120" s="18"/>
      <c r="P120" s="18"/>
      <c r="Q120" s="18"/>
      <c r="R120" s="18"/>
      <c r="S120" s="42"/>
      <c r="T120" s="18"/>
      <c r="U120" s="18"/>
      <c r="V120" s="18"/>
      <c r="W120" s="18"/>
      <c r="X120" s="18"/>
      <c r="Y120" s="18"/>
      <c r="Z120" s="18"/>
      <c r="AA120" s="18"/>
      <c r="AB120" s="18"/>
    </row>
    <row r="121" spans="1:28" ht="13.5" customHeight="1">
      <c r="A121" s="18"/>
      <c r="B121" s="18"/>
      <c r="C121" s="18"/>
      <c r="D121" s="18"/>
      <c r="E121" s="18"/>
      <c r="F121" s="18"/>
      <c r="G121" s="18"/>
      <c r="H121" s="18"/>
      <c r="I121" s="18"/>
      <c r="J121" s="18"/>
      <c r="K121" s="18"/>
      <c r="L121" s="18"/>
      <c r="M121" s="18"/>
      <c r="N121" s="18"/>
      <c r="O121" s="18"/>
      <c r="P121" s="18"/>
      <c r="Q121" s="18"/>
      <c r="R121" s="18"/>
      <c r="S121" s="42"/>
      <c r="T121" s="18"/>
      <c r="U121" s="18"/>
      <c r="V121" s="18"/>
      <c r="W121" s="18"/>
      <c r="X121" s="18"/>
      <c r="Y121" s="18"/>
      <c r="Z121" s="18"/>
      <c r="AA121" s="18"/>
      <c r="AB121" s="18"/>
    </row>
    <row r="122" spans="1:28" ht="13.5" customHeight="1">
      <c r="A122" s="18"/>
      <c r="B122" s="18"/>
      <c r="C122" s="18"/>
      <c r="D122" s="18"/>
      <c r="E122" s="18"/>
      <c r="F122" s="18"/>
      <c r="G122" s="18"/>
      <c r="H122" s="18"/>
      <c r="I122" s="18"/>
      <c r="J122" s="18"/>
      <c r="K122" s="18"/>
      <c r="L122" s="18"/>
      <c r="M122" s="18"/>
      <c r="N122" s="18"/>
      <c r="O122" s="18"/>
      <c r="P122" s="18"/>
      <c r="Q122" s="18"/>
      <c r="R122" s="18"/>
      <c r="S122" s="42"/>
      <c r="T122" s="18"/>
      <c r="U122" s="18"/>
      <c r="V122" s="18"/>
      <c r="W122" s="18"/>
      <c r="X122" s="18"/>
      <c r="Y122" s="18"/>
      <c r="Z122" s="18"/>
      <c r="AA122" s="18"/>
      <c r="AB122" s="18"/>
    </row>
    <row r="123" spans="1:28" ht="13.5" customHeight="1">
      <c r="A123" s="18"/>
      <c r="B123" s="18"/>
      <c r="C123" s="18"/>
      <c r="D123" s="18"/>
      <c r="E123" s="18"/>
      <c r="F123" s="18"/>
      <c r="G123" s="18"/>
      <c r="H123" s="18"/>
      <c r="I123" s="18"/>
      <c r="J123" s="18"/>
      <c r="K123" s="18"/>
      <c r="L123" s="18"/>
      <c r="M123" s="18"/>
      <c r="N123" s="18"/>
      <c r="O123" s="18"/>
      <c r="P123" s="18"/>
      <c r="Q123" s="18"/>
      <c r="R123" s="18"/>
      <c r="S123" s="42"/>
      <c r="T123" s="18"/>
      <c r="U123" s="18"/>
      <c r="V123" s="18"/>
      <c r="W123" s="18"/>
      <c r="X123" s="18"/>
      <c r="Y123" s="18"/>
      <c r="Z123" s="18"/>
      <c r="AA123" s="18"/>
      <c r="AB123" s="18"/>
    </row>
    <row r="124" spans="1:28" ht="13.5" customHeight="1">
      <c r="A124" s="18"/>
      <c r="B124" s="18"/>
      <c r="C124" s="18"/>
      <c r="D124" s="18"/>
      <c r="E124" s="18"/>
      <c r="F124" s="18"/>
      <c r="G124" s="18"/>
      <c r="H124" s="18"/>
      <c r="I124" s="18"/>
      <c r="J124" s="18"/>
      <c r="K124" s="18"/>
      <c r="L124" s="18"/>
      <c r="M124" s="18"/>
      <c r="N124" s="18"/>
      <c r="O124" s="18"/>
      <c r="P124" s="18"/>
      <c r="Q124" s="18"/>
      <c r="R124" s="18"/>
      <c r="S124" s="42"/>
      <c r="T124" s="18"/>
      <c r="U124" s="18"/>
      <c r="V124" s="18"/>
      <c r="W124" s="18"/>
      <c r="X124" s="18"/>
      <c r="Y124" s="18"/>
      <c r="Z124" s="18"/>
      <c r="AA124" s="18"/>
      <c r="AB124" s="18"/>
    </row>
    <row r="125" spans="1:28" ht="13.5" customHeight="1">
      <c r="A125" s="18"/>
      <c r="B125" s="18"/>
      <c r="C125" s="18"/>
      <c r="D125" s="18"/>
      <c r="E125" s="18"/>
      <c r="F125" s="18"/>
      <c r="G125" s="18"/>
      <c r="H125" s="18"/>
      <c r="I125" s="18"/>
      <c r="J125" s="18"/>
      <c r="K125" s="18"/>
      <c r="L125" s="18"/>
      <c r="M125" s="18"/>
      <c r="N125" s="18"/>
      <c r="O125" s="18"/>
      <c r="P125" s="18"/>
      <c r="Q125" s="18"/>
      <c r="R125" s="18"/>
      <c r="S125" s="42"/>
      <c r="T125" s="18"/>
      <c r="U125" s="18"/>
      <c r="V125" s="18"/>
      <c r="W125" s="18"/>
      <c r="X125" s="18"/>
      <c r="Y125" s="18"/>
      <c r="Z125" s="18"/>
      <c r="AA125" s="18"/>
      <c r="AB125" s="18"/>
    </row>
    <row r="126" spans="1:28" ht="13.5" customHeight="1">
      <c r="A126" s="18"/>
      <c r="B126" s="18"/>
      <c r="C126" s="18"/>
      <c r="D126" s="18"/>
      <c r="E126" s="18"/>
      <c r="F126" s="18"/>
      <c r="G126" s="18"/>
      <c r="H126" s="18"/>
      <c r="I126" s="18"/>
      <c r="J126" s="18"/>
      <c r="K126" s="18"/>
      <c r="L126" s="18"/>
      <c r="M126" s="18"/>
      <c r="N126" s="18"/>
      <c r="O126" s="18"/>
      <c r="P126" s="18"/>
      <c r="Q126" s="18"/>
      <c r="R126" s="18"/>
      <c r="S126" s="42"/>
      <c r="T126" s="18"/>
      <c r="U126" s="18"/>
      <c r="V126" s="18"/>
      <c r="W126" s="18"/>
      <c r="X126" s="18"/>
      <c r="Y126" s="18"/>
      <c r="Z126" s="18"/>
      <c r="AA126" s="18"/>
      <c r="AB126" s="18"/>
    </row>
    <row r="127" spans="1:28" ht="13.5" customHeight="1">
      <c r="A127" s="18"/>
      <c r="B127" s="18"/>
      <c r="C127" s="18"/>
      <c r="D127" s="18"/>
      <c r="E127" s="18"/>
      <c r="F127" s="18"/>
      <c r="G127" s="18"/>
      <c r="H127" s="18"/>
      <c r="I127" s="18"/>
      <c r="J127" s="18"/>
      <c r="K127" s="18"/>
      <c r="L127" s="18"/>
      <c r="M127" s="18"/>
      <c r="N127" s="18"/>
      <c r="O127" s="18"/>
      <c r="P127" s="18"/>
      <c r="Q127" s="18"/>
      <c r="R127" s="18"/>
      <c r="S127" s="42"/>
      <c r="T127" s="18"/>
      <c r="U127" s="18"/>
      <c r="V127" s="18"/>
      <c r="W127" s="18"/>
      <c r="X127" s="18"/>
      <c r="Y127" s="18"/>
      <c r="Z127" s="18"/>
      <c r="AA127" s="18"/>
      <c r="AB127" s="18"/>
    </row>
    <row r="128" spans="1:28" ht="13.5" customHeight="1">
      <c r="A128" s="18"/>
      <c r="B128" s="18"/>
      <c r="C128" s="18"/>
      <c r="D128" s="18"/>
      <c r="E128" s="18"/>
      <c r="F128" s="18"/>
      <c r="G128" s="18"/>
      <c r="H128" s="18"/>
      <c r="I128" s="18"/>
      <c r="J128" s="18"/>
      <c r="K128" s="18"/>
      <c r="L128" s="18"/>
      <c r="M128" s="18"/>
      <c r="N128" s="18"/>
      <c r="O128" s="18"/>
      <c r="P128" s="18"/>
      <c r="Q128" s="18"/>
      <c r="R128" s="18"/>
      <c r="S128" s="42"/>
      <c r="T128" s="18"/>
      <c r="U128" s="18"/>
      <c r="V128" s="18"/>
      <c r="W128" s="18"/>
      <c r="X128" s="18"/>
      <c r="Y128" s="18"/>
      <c r="Z128" s="18"/>
      <c r="AA128" s="18"/>
      <c r="AB128" s="18"/>
    </row>
    <row r="129" spans="1:28" ht="13.5" customHeight="1">
      <c r="A129" s="18"/>
      <c r="B129" s="18"/>
      <c r="C129" s="18"/>
      <c r="D129" s="18"/>
      <c r="E129" s="18"/>
      <c r="F129" s="18"/>
      <c r="G129" s="18"/>
      <c r="H129" s="18"/>
      <c r="I129" s="18"/>
      <c r="J129" s="18"/>
      <c r="K129" s="18"/>
      <c r="L129" s="18"/>
      <c r="M129" s="18"/>
      <c r="N129" s="18"/>
      <c r="O129" s="18"/>
      <c r="P129" s="18"/>
      <c r="Q129" s="18"/>
      <c r="R129" s="18"/>
      <c r="S129" s="42"/>
      <c r="T129" s="18"/>
      <c r="U129" s="18"/>
      <c r="V129" s="18"/>
      <c r="W129" s="18"/>
      <c r="X129" s="18"/>
      <c r="Y129" s="18"/>
      <c r="Z129" s="18"/>
      <c r="AA129" s="18"/>
      <c r="AB129" s="18"/>
    </row>
    <row r="130" spans="1:28" ht="13.5" customHeight="1">
      <c r="A130" s="18"/>
      <c r="B130" s="18"/>
      <c r="C130" s="18"/>
      <c r="D130" s="18"/>
      <c r="E130" s="18"/>
      <c r="F130" s="18"/>
      <c r="G130" s="18"/>
      <c r="H130" s="18"/>
      <c r="I130" s="18"/>
      <c r="J130" s="18"/>
      <c r="K130" s="18"/>
      <c r="L130" s="18"/>
      <c r="M130" s="18"/>
      <c r="N130" s="18"/>
      <c r="O130" s="18"/>
      <c r="P130" s="18"/>
      <c r="Q130" s="18"/>
      <c r="R130" s="18"/>
      <c r="S130" s="42"/>
      <c r="T130" s="18"/>
      <c r="U130" s="18"/>
      <c r="V130" s="18"/>
      <c r="W130" s="18"/>
      <c r="X130" s="18"/>
      <c r="Y130" s="18"/>
      <c r="Z130" s="18"/>
      <c r="AA130" s="18"/>
      <c r="AB130" s="18"/>
    </row>
    <row r="131" spans="1:28" ht="13.5" customHeight="1">
      <c r="A131" s="18"/>
      <c r="B131" s="18"/>
      <c r="C131" s="18"/>
      <c r="D131" s="18"/>
      <c r="E131" s="18"/>
      <c r="F131" s="18"/>
      <c r="G131" s="18"/>
      <c r="H131" s="18"/>
      <c r="I131" s="18"/>
      <c r="J131" s="18"/>
      <c r="K131" s="18"/>
      <c r="L131" s="18"/>
      <c r="M131" s="18"/>
      <c r="N131" s="18"/>
      <c r="O131" s="18"/>
      <c r="P131" s="18"/>
      <c r="Q131" s="18"/>
      <c r="R131" s="18"/>
      <c r="S131" s="42"/>
      <c r="T131" s="18"/>
      <c r="U131" s="18"/>
      <c r="V131" s="18"/>
      <c r="W131" s="18"/>
      <c r="X131" s="18"/>
      <c r="Y131" s="18"/>
      <c r="Z131" s="18"/>
      <c r="AA131" s="18"/>
      <c r="AB131" s="18"/>
    </row>
    <row r="132" spans="1:28" ht="13.5" customHeight="1">
      <c r="A132" s="18"/>
      <c r="B132" s="18"/>
      <c r="C132" s="18"/>
      <c r="D132" s="18"/>
      <c r="E132" s="18"/>
      <c r="F132" s="18"/>
      <c r="G132" s="18"/>
      <c r="H132" s="18"/>
      <c r="I132" s="18"/>
      <c r="J132" s="18"/>
      <c r="K132" s="18"/>
      <c r="L132" s="18"/>
      <c r="M132" s="18"/>
      <c r="N132" s="18"/>
      <c r="O132" s="18"/>
      <c r="P132" s="18"/>
      <c r="Q132" s="18"/>
      <c r="R132" s="18"/>
      <c r="S132" s="42"/>
      <c r="T132" s="18"/>
      <c r="U132" s="18"/>
      <c r="V132" s="18"/>
      <c r="W132" s="18"/>
      <c r="X132" s="18"/>
      <c r="Y132" s="18"/>
      <c r="Z132" s="18"/>
      <c r="AA132" s="18"/>
      <c r="AB132" s="18"/>
    </row>
    <row r="133" spans="1:28" ht="13.5" customHeight="1">
      <c r="A133" s="18"/>
      <c r="B133" s="18"/>
      <c r="C133" s="18"/>
      <c r="D133" s="18"/>
      <c r="E133" s="18"/>
      <c r="F133" s="18"/>
      <c r="G133" s="18"/>
      <c r="H133" s="18"/>
      <c r="I133" s="18"/>
      <c r="J133" s="18"/>
      <c r="K133" s="18"/>
      <c r="L133" s="18"/>
      <c r="M133" s="18"/>
      <c r="N133" s="18"/>
      <c r="O133" s="18"/>
      <c r="P133" s="18"/>
      <c r="Q133" s="18"/>
      <c r="R133" s="18"/>
      <c r="S133" s="42"/>
      <c r="T133" s="18"/>
      <c r="U133" s="18"/>
      <c r="V133" s="18"/>
      <c r="W133" s="18"/>
      <c r="X133" s="18"/>
      <c r="Y133" s="18"/>
      <c r="Z133" s="18"/>
      <c r="AA133" s="18"/>
      <c r="AB133" s="18"/>
    </row>
    <row r="134" spans="1:28" ht="13.5" customHeight="1">
      <c r="A134" s="18"/>
      <c r="B134" s="18"/>
      <c r="C134" s="18"/>
      <c r="D134" s="18"/>
      <c r="E134" s="18"/>
      <c r="F134" s="18"/>
      <c r="G134" s="18"/>
      <c r="H134" s="18"/>
      <c r="I134" s="18"/>
      <c r="J134" s="18"/>
      <c r="K134" s="18"/>
      <c r="L134" s="18"/>
      <c r="M134" s="18"/>
      <c r="N134" s="18"/>
      <c r="O134" s="18"/>
      <c r="P134" s="18"/>
      <c r="Q134" s="18"/>
      <c r="R134" s="18"/>
      <c r="S134" s="42"/>
      <c r="T134" s="18"/>
      <c r="U134" s="18"/>
      <c r="V134" s="18"/>
      <c r="W134" s="18"/>
      <c r="X134" s="18"/>
      <c r="Y134" s="18"/>
      <c r="Z134" s="18"/>
      <c r="AA134" s="18"/>
      <c r="AB134" s="18"/>
    </row>
    <row r="135" spans="1:28" ht="13.5" customHeight="1">
      <c r="A135" s="18"/>
      <c r="B135" s="18"/>
      <c r="C135" s="18"/>
      <c r="D135" s="18"/>
      <c r="E135" s="18"/>
      <c r="F135" s="18"/>
      <c r="G135" s="18"/>
      <c r="H135" s="18"/>
      <c r="I135" s="18"/>
      <c r="J135" s="18"/>
      <c r="K135" s="18"/>
      <c r="L135" s="18"/>
      <c r="M135" s="18"/>
      <c r="N135" s="18"/>
      <c r="O135" s="18"/>
      <c r="P135" s="18"/>
      <c r="Q135" s="18"/>
      <c r="R135" s="18"/>
      <c r="S135" s="42"/>
      <c r="T135" s="18"/>
      <c r="U135" s="18"/>
      <c r="V135" s="18"/>
      <c r="W135" s="18"/>
      <c r="X135" s="18"/>
      <c r="Y135" s="18"/>
      <c r="Z135" s="18"/>
      <c r="AA135" s="18"/>
      <c r="AB135" s="18"/>
    </row>
    <row r="136" spans="1:28" ht="13.5" customHeight="1">
      <c r="A136" s="18"/>
      <c r="B136" s="18"/>
      <c r="C136" s="18"/>
      <c r="D136" s="18"/>
      <c r="E136" s="18"/>
      <c r="F136" s="18"/>
      <c r="G136" s="18"/>
      <c r="H136" s="18"/>
      <c r="I136" s="18"/>
      <c r="J136" s="18"/>
      <c r="K136" s="18"/>
      <c r="L136" s="18"/>
      <c r="M136" s="18"/>
      <c r="N136" s="18"/>
      <c r="O136" s="18"/>
      <c r="P136" s="18"/>
      <c r="Q136" s="18"/>
      <c r="R136" s="18"/>
      <c r="S136" s="42"/>
      <c r="T136" s="18"/>
      <c r="U136" s="18"/>
      <c r="V136" s="18"/>
      <c r="W136" s="18"/>
      <c r="X136" s="18"/>
      <c r="Y136" s="18"/>
      <c r="Z136" s="18"/>
      <c r="AA136" s="18"/>
      <c r="AB136" s="18"/>
    </row>
    <row r="137" spans="1:28" ht="13.5" customHeight="1">
      <c r="A137" s="18"/>
      <c r="B137" s="18"/>
      <c r="C137" s="18"/>
      <c r="D137" s="18"/>
      <c r="E137" s="18"/>
      <c r="F137" s="18"/>
      <c r="G137" s="18"/>
      <c r="H137" s="18"/>
      <c r="I137" s="18"/>
      <c r="J137" s="18"/>
      <c r="K137" s="18"/>
      <c r="L137" s="18"/>
      <c r="M137" s="18"/>
      <c r="N137" s="18"/>
      <c r="O137" s="18"/>
      <c r="P137" s="18"/>
      <c r="Q137" s="18"/>
      <c r="R137" s="18"/>
      <c r="S137" s="42"/>
      <c r="T137" s="18"/>
      <c r="U137" s="18"/>
      <c r="V137" s="18"/>
      <c r="W137" s="18"/>
      <c r="X137" s="18"/>
      <c r="Y137" s="18"/>
      <c r="Z137" s="18"/>
      <c r="AA137" s="18"/>
      <c r="AB137" s="18"/>
    </row>
    <row r="138" spans="1:28" ht="13.5" customHeight="1">
      <c r="A138" s="18"/>
      <c r="B138" s="18"/>
      <c r="C138" s="18"/>
      <c r="D138" s="18"/>
      <c r="E138" s="18"/>
      <c r="F138" s="18"/>
      <c r="G138" s="18"/>
      <c r="H138" s="18"/>
      <c r="I138" s="18"/>
      <c r="J138" s="18"/>
      <c r="K138" s="18"/>
      <c r="L138" s="18"/>
      <c r="M138" s="18"/>
      <c r="N138" s="18"/>
      <c r="O138" s="18"/>
      <c r="P138" s="18"/>
      <c r="Q138" s="18"/>
      <c r="R138" s="18"/>
      <c r="S138" s="42"/>
      <c r="T138" s="18"/>
      <c r="U138" s="18"/>
      <c r="V138" s="18"/>
      <c r="W138" s="18"/>
      <c r="X138" s="18"/>
      <c r="Y138" s="18"/>
      <c r="Z138" s="18"/>
      <c r="AA138" s="18"/>
      <c r="AB138" s="18"/>
    </row>
    <row r="139" spans="1:28" ht="13.5" customHeight="1">
      <c r="A139" s="18"/>
      <c r="B139" s="18"/>
      <c r="C139" s="18"/>
      <c r="D139" s="18"/>
      <c r="E139" s="18"/>
      <c r="F139" s="18"/>
      <c r="G139" s="18"/>
      <c r="H139" s="18"/>
      <c r="I139" s="18"/>
      <c r="J139" s="18"/>
      <c r="K139" s="18"/>
      <c r="L139" s="18"/>
      <c r="M139" s="18"/>
      <c r="N139" s="18"/>
      <c r="O139" s="18"/>
      <c r="P139" s="18"/>
      <c r="Q139" s="18"/>
      <c r="R139" s="18"/>
      <c r="S139" s="42"/>
      <c r="T139" s="18"/>
      <c r="U139" s="18"/>
      <c r="V139" s="18"/>
      <c r="W139" s="18"/>
      <c r="X139" s="18"/>
      <c r="Y139" s="18"/>
      <c r="Z139" s="18"/>
      <c r="AA139" s="18"/>
      <c r="AB139" s="18"/>
    </row>
    <row r="140" spans="1:28" ht="13.5" customHeight="1">
      <c r="A140" s="18"/>
      <c r="B140" s="18"/>
      <c r="C140" s="18"/>
      <c r="D140" s="18"/>
      <c r="E140" s="18"/>
      <c r="F140" s="18"/>
      <c r="G140" s="18"/>
      <c r="H140" s="18"/>
      <c r="I140" s="18"/>
      <c r="J140" s="18"/>
      <c r="K140" s="18"/>
      <c r="L140" s="18"/>
      <c r="M140" s="18"/>
      <c r="N140" s="18"/>
      <c r="O140" s="18"/>
      <c r="P140" s="18"/>
      <c r="Q140" s="18"/>
      <c r="R140" s="18"/>
      <c r="S140" s="42"/>
      <c r="T140" s="18"/>
      <c r="U140" s="18"/>
      <c r="V140" s="18"/>
      <c r="W140" s="18"/>
      <c r="X140" s="18"/>
      <c r="Y140" s="18"/>
      <c r="Z140" s="18"/>
      <c r="AA140" s="18"/>
      <c r="AB140" s="18"/>
    </row>
    <row r="141" spans="1:28" ht="13.5" customHeight="1">
      <c r="A141" s="18"/>
      <c r="B141" s="18"/>
      <c r="C141" s="18"/>
      <c r="D141" s="18"/>
      <c r="E141" s="18"/>
      <c r="F141" s="18"/>
      <c r="G141" s="18"/>
      <c r="H141" s="18"/>
      <c r="I141" s="18"/>
      <c r="J141" s="18"/>
      <c r="K141" s="18"/>
      <c r="L141" s="18"/>
      <c r="M141" s="18"/>
      <c r="N141" s="18"/>
      <c r="O141" s="18"/>
      <c r="P141" s="18"/>
      <c r="Q141" s="18"/>
      <c r="R141" s="18"/>
      <c r="S141" s="42"/>
      <c r="T141" s="18"/>
      <c r="U141" s="18"/>
      <c r="V141" s="18"/>
      <c r="W141" s="18"/>
      <c r="X141" s="18"/>
      <c r="Y141" s="18"/>
      <c r="Z141" s="18"/>
      <c r="AA141" s="18"/>
      <c r="AB141" s="18"/>
    </row>
    <row r="142" spans="1:28" ht="13.5" customHeight="1">
      <c r="A142" s="18"/>
      <c r="B142" s="18"/>
      <c r="C142" s="18"/>
      <c r="D142" s="18"/>
      <c r="E142" s="18"/>
      <c r="F142" s="18"/>
      <c r="G142" s="18"/>
      <c r="H142" s="18"/>
      <c r="I142" s="18"/>
      <c r="J142" s="18"/>
      <c r="K142" s="18"/>
      <c r="L142" s="18"/>
      <c r="M142" s="18"/>
      <c r="N142" s="18"/>
      <c r="O142" s="18"/>
      <c r="P142" s="18"/>
      <c r="Q142" s="18"/>
      <c r="R142" s="18"/>
      <c r="S142" s="42"/>
      <c r="T142" s="18"/>
      <c r="U142" s="18"/>
      <c r="V142" s="18"/>
      <c r="W142" s="18"/>
      <c r="X142" s="18"/>
      <c r="Y142" s="18"/>
      <c r="Z142" s="18"/>
      <c r="AA142" s="18"/>
      <c r="AB142" s="18"/>
    </row>
    <row r="143" spans="1:28" ht="13.5" customHeight="1">
      <c r="A143" s="18"/>
      <c r="B143" s="18"/>
      <c r="C143" s="18"/>
      <c r="D143" s="18"/>
      <c r="E143" s="18"/>
      <c r="F143" s="18"/>
      <c r="G143" s="18"/>
      <c r="H143" s="18"/>
      <c r="I143" s="18"/>
      <c r="J143" s="18"/>
      <c r="K143" s="18"/>
      <c r="L143" s="18"/>
      <c r="M143" s="18"/>
      <c r="N143" s="18"/>
      <c r="O143" s="18"/>
      <c r="P143" s="18"/>
      <c r="Q143" s="18"/>
      <c r="R143" s="18"/>
      <c r="S143" s="42"/>
      <c r="T143" s="18"/>
      <c r="U143" s="18"/>
      <c r="V143" s="18"/>
      <c r="W143" s="18"/>
      <c r="X143" s="18"/>
      <c r="Y143" s="18"/>
      <c r="Z143" s="18"/>
      <c r="AA143" s="18"/>
      <c r="AB143" s="18"/>
    </row>
    <row r="144" spans="1:28" ht="13.5" customHeight="1">
      <c r="A144" s="18"/>
      <c r="B144" s="18"/>
      <c r="C144" s="18"/>
      <c r="D144" s="18"/>
      <c r="E144" s="18"/>
      <c r="F144" s="18"/>
      <c r="G144" s="18"/>
      <c r="H144" s="18"/>
      <c r="I144" s="18"/>
      <c r="J144" s="18"/>
      <c r="K144" s="18"/>
      <c r="L144" s="18"/>
      <c r="M144" s="18"/>
      <c r="N144" s="18"/>
      <c r="O144" s="18"/>
      <c r="P144" s="18"/>
      <c r="Q144" s="18"/>
      <c r="R144" s="18"/>
      <c r="S144" s="42"/>
      <c r="T144" s="18"/>
      <c r="U144" s="18"/>
      <c r="V144" s="18"/>
      <c r="W144" s="18"/>
      <c r="X144" s="18"/>
      <c r="Y144" s="18"/>
      <c r="Z144" s="18"/>
      <c r="AA144" s="18"/>
      <c r="AB144" s="18"/>
    </row>
    <row r="145" spans="1:28" ht="13.5" customHeight="1">
      <c r="A145" s="18"/>
      <c r="B145" s="18"/>
      <c r="C145" s="18"/>
      <c r="D145" s="18"/>
      <c r="E145" s="18"/>
      <c r="F145" s="18"/>
      <c r="G145" s="18"/>
      <c r="H145" s="18"/>
      <c r="I145" s="18"/>
      <c r="J145" s="18"/>
      <c r="K145" s="18"/>
      <c r="L145" s="18"/>
      <c r="M145" s="18"/>
      <c r="N145" s="18"/>
      <c r="O145" s="18"/>
      <c r="P145" s="18"/>
      <c r="Q145" s="18"/>
      <c r="R145" s="18"/>
      <c r="S145" s="42"/>
      <c r="T145" s="18"/>
      <c r="U145" s="18"/>
      <c r="V145" s="18"/>
      <c r="W145" s="18"/>
      <c r="X145" s="18"/>
      <c r="Y145" s="18"/>
      <c r="Z145" s="18"/>
      <c r="AA145" s="18"/>
      <c r="AB145" s="18"/>
    </row>
    <row r="146" spans="1:28" ht="13.5" customHeight="1">
      <c r="A146" s="18"/>
      <c r="B146" s="18"/>
      <c r="C146" s="18"/>
      <c r="D146" s="18"/>
      <c r="E146" s="18"/>
      <c r="F146" s="18"/>
      <c r="G146" s="18"/>
      <c r="H146" s="18"/>
      <c r="I146" s="18"/>
      <c r="J146" s="18"/>
      <c r="K146" s="18"/>
      <c r="L146" s="18"/>
      <c r="M146" s="18"/>
      <c r="N146" s="18"/>
      <c r="O146" s="18"/>
      <c r="P146" s="18"/>
      <c r="Q146" s="18"/>
      <c r="R146" s="18"/>
      <c r="S146" s="42"/>
      <c r="T146" s="18"/>
      <c r="U146" s="18"/>
      <c r="V146" s="18"/>
      <c r="W146" s="18"/>
      <c r="X146" s="18"/>
      <c r="Y146" s="18"/>
      <c r="Z146" s="18"/>
      <c r="AA146" s="18"/>
      <c r="AB146" s="18"/>
    </row>
    <row r="147" spans="1:28" ht="13.5" customHeight="1">
      <c r="A147" s="18"/>
      <c r="B147" s="18"/>
      <c r="C147" s="18"/>
      <c r="D147" s="18"/>
      <c r="E147" s="18"/>
      <c r="F147" s="18"/>
      <c r="G147" s="18"/>
      <c r="H147" s="18"/>
      <c r="I147" s="18"/>
      <c r="J147" s="18"/>
      <c r="K147" s="18"/>
      <c r="L147" s="18"/>
      <c r="M147" s="18"/>
      <c r="N147" s="18"/>
      <c r="O147" s="18"/>
      <c r="P147" s="18"/>
      <c r="Q147" s="18"/>
      <c r="R147" s="18"/>
      <c r="S147" s="42"/>
      <c r="T147" s="18"/>
      <c r="U147" s="18"/>
      <c r="V147" s="18"/>
      <c r="W147" s="18"/>
      <c r="X147" s="18"/>
      <c r="Y147" s="18"/>
      <c r="Z147" s="18"/>
      <c r="AA147" s="18"/>
      <c r="AB147" s="18"/>
    </row>
    <row r="148" spans="1:28" ht="13.5" customHeight="1">
      <c r="A148" s="18"/>
      <c r="B148" s="18"/>
      <c r="C148" s="18"/>
      <c r="D148" s="18"/>
      <c r="E148" s="18"/>
      <c r="F148" s="18"/>
      <c r="G148" s="18"/>
      <c r="H148" s="18"/>
      <c r="I148" s="18"/>
      <c r="J148" s="18"/>
      <c r="K148" s="18"/>
      <c r="L148" s="18"/>
      <c r="M148" s="18"/>
      <c r="N148" s="18"/>
      <c r="O148" s="18"/>
      <c r="P148" s="18"/>
      <c r="Q148" s="18"/>
      <c r="R148" s="18"/>
      <c r="S148" s="42"/>
      <c r="T148" s="18"/>
      <c r="U148" s="18"/>
      <c r="V148" s="18"/>
      <c r="W148" s="18"/>
      <c r="X148" s="18"/>
      <c r="Y148" s="18"/>
      <c r="Z148" s="18"/>
      <c r="AA148" s="18"/>
      <c r="AB148" s="18"/>
    </row>
    <row r="149" spans="1:28" ht="13.5" customHeight="1">
      <c r="A149" s="18"/>
      <c r="B149" s="18"/>
      <c r="C149" s="18"/>
      <c r="D149" s="18"/>
      <c r="E149" s="18"/>
      <c r="F149" s="18"/>
      <c r="G149" s="18"/>
      <c r="H149" s="18"/>
      <c r="I149" s="18"/>
      <c r="J149" s="18"/>
      <c r="K149" s="18"/>
      <c r="L149" s="18"/>
      <c r="M149" s="18"/>
      <c r="N149" s="18"/>
      <c r="O149" s="18"/>
      <c r="P149" s="18"/>
      <c r="Q149" s="18"/>
      <c r="R149" s="18"/>
      <c r="S149" s="42"/>
      <c r="T149" s="18"/>
      <c r="U149" s="18"/>
      <c r="V149" s="18"/>
      <c r="W149" s="18"/>
      <c r="X149" s="18"/>
      <c r="Y149" s="18"/>
      <c r="Z149" s="18"/>
      <c r="AA149" s="18"/>
      <c r="AB149" s="18"/>
    </row>
    <row r="150" spans="1:28" ht="13.5" customHeight="1">
      <c r="A150" s="18"/>
      <c r="B150" s="18"/>
      <c r="C150" s="18"/>
      <c r="D150" s="18"/>
      <c r="E150" s="18"/>
      <c r="F150" s="18"/>
      <c r="G150" s="18"/>
      <c r="H150" s="18"/>
      <c r="I150" s="18"/>
      <c r="J150" s="18"/>
      <c r="K150" s="18"/>
      <c r="L150" s="18"/>
      <c r="M150" s="18"/>
      <c r="N150" s="18"/>
      <c r="O150" s="18"/>
      <c r="P150" s="18"/>
      <c r="Q150" s="18"/>
      <c r="R150" s="18"/>
      <c r="S150" s="42"/>
      <c r="T150" s="18"/>
      <c r="U150" s="18"/>
      <c r="V150" s="18"/>
      <c r="W150" s="18"/>
      <c r="X150" s="18"/>
      <c r="Y150" s="18"/>
      <c r="Z150" s="18"/>
      <c r="AA150" s="18"/>
      <c r="AB150" s="18"/>
    </row>
    <row r="151" spans="1:28" ht="13.5" customHeight="1">
      <c r="A151" s="18"/>
      <c r="B151" s="18"/>
      <c r="C151" s="18"/>
      <c r="D151" s="18"/>
      <c r="E151" s="18"/>
      <c r="F151" s="18"/>
      <c r="G151" s="18"/>
      <c r="H151" s="18"/>
      <c r="I151" s="18"/>
      <c r="J151" s="18"/>
      <c r="K151" s="18"/>
      <c r="L151" s="18"/>
      <c r="M151" s="18"/>
      <c r="N151" s="18"/>
      <c r="O151" s="18"/>
      <c r="P151" s="18"/>
      <c r="Q151" s="18"/>
      <c r="R151" s="18"/>
      <c r="S151" s="42"/>
      <c r="T151" s="18"/>
      <c r="U151" s="18"/>
      <c r="V151" s="18"/>
      <c r="W151" s="18"/>
      <c r="X151" s="18"/>
      <c r="Y151" s="18"/>
      <c r="Z151" s="18"/>
      <c r="AA151" s="18"/>
      <c r="AB151" s="18"/>
    </row>
    <row r="152" spans="1:28" ht="13.5" customHeight="1">
      <c r="A152" s="18"/>
      <c r="B152" s="18"/>
      <c r="C152" s="18"/>
      <c r="D152" s="18"/>
      <c r="E152" s="18"/>
      <c r="F152" s="18"/>
      <c r="G152" s="18"/>
      <c r="H152" s="18"/>
      <c r="I152" s="18"/>
      <c r="J152" s="18"/>
      <c r="K152" s="18"/>
      <c r="L152" s="18"/>
      <c r="M152" s="18"/>
      <c r="N152" s="18"/>
      <c r="O152" s="18"/>
      <c r="P152" s="18"/>
      <c r="Q152" s="18"/>
      <c r="R152" s="18"/>
      <c r="S152" s="42"/>
      <c r="T152" s="18"/>
      <c r="U152" s="18"/>
      <c r="V152" s="18"/>
      <c r="W152" s="18"/>
      <c r="X152" s="18"/>
      <c r="Y152" s="18"/>
      <c r="Z152" s="18"/>
      <c r="AA152" s="18"/>
      <c r="AB152" s="18"/>
    </row>
    <row r="153" spans="1:28" ht="13.5" customHeight="1">
      <c r="A153" s="18"/>
      <c r="B153" s="18"/>
      <c r="C153" s="18"/>
      <c r="D153" s="18"/>
      <c r="E153" s="18"/>
      <c r="F153" s="18"/>
      <c r="G153" s="18"/>
      <c r="H153" s="18"/>
      <c r="I153" s="18"/>
      <c r="J153" s="18"/>
      <c r="K153" s="18"/>
      <c r="L153" s="18"/>
      <c r="M153" s="18"/>
      <c r="N153" s="18"/>
      <c r="O153" s="18"/>
      <c r="P153" s="18"/>
      <c r="Q153" s="18"/>
      <c r="R153" s="18"/>
      <c r="S153" s="42"/>
      <c r="T153" s="18"/>
      <c r="U153" s="18"/>
      <c r="V153" s="18"/>
      <c r="W153" s="18"/>
      <c r="X153" s="18"/>
      <c r="Y153" s="18"/>
      <c r="Z153" s="18"/>
      <c r="AA153" s="18"/>
      <c r="AB153" s="18"/>
    </row>
    <row r="154" spans="1:28" ht="13.5" customHeight="1">
      <c r="A154" s="18"/>
      <c r="B154" s="18"/>
      <c r="C154" s="18"/>
      <c r="D154" s="18"/>
      <c r="E154" s="18"/>
      <c r="F154" s="18"/>
      <c r="G154" s="18"/>
      <c r="H154" s="18"/>
      <c r="I154" s="18"/>
      <c r="J154" s="18"/>
      <c r="K154" s="18"/>
      <c r="L154" s="18"/>
      <c r="M154" s="18"/>
      <c r="N154" s="18"/>
      <c r="O154" s="18"/>
      <c r="P154" s="18"/>
      <c r="Q154" s="18"/>
      <c r="R154" s="18"/>
      <c r="S154" s="42"/>
      <c r="T154" s="18"/>
      <c r="U154" s="18"/>
      <c r="V154" s="18"/>
      <c r="W154" s="18"/>
      <c r="X154" s="18"/>
      <c r="Y154" s="18"/>
      <c r="Z154" s="18"/>
      <c r="AA154" s="18"/>
      <c r="AB154" s="18"/>
    </row>
    <row r="155" spans="1:28" ht="13.5" customHeight="1">
      <c r="A155" s="18"/>
      <c r="B155" s="18"/>
      <c r="C155" s="18"/>
      <c r="D155" s="18"/>
      <c r="E155" s="18"/>
      <c r="F155" s="18"/>
      <c r="G155" s="18"/>
      <c r="H155" s="18"/>
      <c r="I155" s="18"/>
      <c r="J155" s="18"/>
      <c r="K155" s="18"/>
      <c r="L155" s="18"/>
      <c r="M155" s="18"/>
      <c r="N155" s="18"/>
      <c r="O155" s="18"/>
      <c r="P155" s="18"/>
      <c r="Q155" s="18"/>
      <c r="R155" s="18"/>
      <c r="S155" s="42"/>
      <c r="T155" s="18"/>
      <c r="U155" s="18"/>
      <c r="V155" s="18"/>
      <c r="W155" s="18"/>
      <c r="X155" s="18"/>
      <c r="Y155" s="18"/>
      <c r="Z155" s="18"/>
      <c r="AA155" s="18"/>
      <c r="AB155" s="18"/>
    </row>
    <row r="156" spans="1:28" ht="13.5" customHeight="1">
      <c r="A156" s="18"/>
      <c r="B156" s="18"/>
      <c r="C156" s="18"/>
      <c r="D156" s="18"/>
      <c r="E156" s="18"/>
      <c r="F156" s="18"/>
      <c r="G156" s="18"/>
      <c r="H156" s="18"/>
      <c r="I156" s="18"/>
      <c r="J156" s="18"/>
      <c r="K156" s="18"/>
      <c r="L156" s="18"/>
      <c r="M156" s="18"/>
      <c r="N156" s="18"/>
      <c r="O156" s="18"/>
      <c r="P156" s="18"/>
      <c r="Q156" s="18"/>
      <c r="R156" s="18"/>
      <c r="S156" s="42"/>
      <c r="T156" s="18"/>
      <c r="U156" s="18"/>
      <c r="V156" s="18"/>
      <c r="W156" s="18"/>
      <c r="X156" s="18"/>
      <c r="Y156" s="18"/>
      <c r="Z156" s="18"/>
      <c r="AA156" s="18"/>
      <c r="AB156" s="18"/>
    </row>
    <row r="157" spans="1:28" ht="13.5" customHeight="1">
      <c r="A157" s="18"/>
      <c r="B157" s="18"/>
      <c r="C157" s="18"/>
      <c r="D157" s="18"/>
      <c r="E157" s="18"/>
      <c r="F157" s="18"/>
      <c r="G157" s="18"/>
      <c r="H157" s="18"/>
      <c r="I157" s="18"/>
      <c r="J157" s="18"/>
      <c r="K157" s="18"/>
      <c r="L157" s="18"/>
      <c r="M157" s="18"/>
      <c r="N157" s="18"/>
      <c r="O157" s="18"/>
      <c r="P157" s="18"/>
      <c r="Q157" s="18"/>
      <c r="R157" s="18"/>
      <c r="S157" s="42"/>
      <c r="T157" s="18"/>
      <c r="U157" s="18"/>
      <c r="V157" s="18"/>
      <c r="W157" s="18"/>
      <c r="X157" s="18"/>
      <c r="Y157" s="18"/>
      <c r="Z157" s="18"/>
      <c r="AA157" s="18"/>
      <c r="AB157" s="18"/>
    </row>
    <row r="158" spans="1:28" ht="13.5" customHeight="1">
      <c r="A158" s="18"/>
      <c r="B158" s="18"/>
      <c r="C158" s="18"/>
      <c r="D158" s="18"/>
      <c r="E158" s="18"/>
      <c r="F158" s="18"/>
      <c r="G158" s="18"/>
      <c r="H158" s="18"/>
      <c r="I158" s="18"/>
      <c r="J158" s="18"/>
      <c r="K158" s="18"/>
      <c r="L158" s="18"/>
      <c r="M158" s="18"/>
      <c r="N158" s="18"/>
      <c r="O158" s="18"/>
      <c r="P158" s="18"/>
      <c r="Q158" s="18"/>
      <c r="R158" s="18"/>
      <c r="S158" s="42"/>
      <c r="T158" s="18"/>
      <c r="U158" s="18"/>
      <c r="V158" s="18"/>
      <c r="W158" s="18"/>
      <c r="X158" s="18"/>
      <c r="Y158" s="18"/>
      <c r="Z158" s="18"/>
      <c r="AA158" s="18"/>
      <c r="AB158" s="18"/>
    </row>
    <row r="159" spans="1:28" ht="13.5" customHeight="1">
      <c r="A159" s="18"/>
      <c r="B159" s="18"/>
      <c r="C159" s="18"/>
      <c r="D159" s="18"/>
      <c r="E159" s="18"/>
      <c r="F159" s="18"/>
      <c r="G159" s="18"/>
      <c r="H159" s="18"/>
      <c r="I159" s="18"/>
      <c r="J159" s="18"/>
      <c r="K159" s="18"/>
      <c r="L159" s="18"/>
      <c r="M159" s="18"/>
      <c r="N159" s="18"/>
      <c r="O159" s="18"/>
      <c r="P159" s="18"/>
      <c r="Q159" s="18"/>
      <c r="R159" s="18"/>
      <c r="S159" s="42"/>
      <c r="T159" s="18"/>
      <c r="U159" s="18"/>
      <c r="V159" s="18"/>
      <c r="W159" s="18"/>
      <c r="X159" s="18"/>
      <c r="Y159" s="18"/>
      <c r="Z159" s="18"/>
      <c r="AA159" s="18"/>
      <c r="AB159" s="18"/>
    </row>
    <row r="160" spans="1:28" ht="13.5" customHeight="1">
      <c r="A160" s="18"/>
      <c r="B160" s="18"/>
      <c r="C160" s="18"/>
      <c r="D160" s="18"/>
      <c r="E160" s="18"/>
      <c r="F160" s="18"/>
      <c r="G160" s="18"/>
      <c r="H160" s="18"/>
      <c r="I160" s="18"/>
      <c r="J160" s="18"/>
      <c r="K160" s="18"/>
      <c r="L160" s="18"/>
      <c r="M160" s="18"/>
      <c r="N160" s="18"/>
      <c r="O160" s="18"/>
      <c r="P160" s="18"/>
      <c r="Q160" s="18"/>
      <c r="R160" s="18"/>
      <c r="S160" s="42"/>
      <c r="T160" s="18"/>
      <c r="U160" s="18"/>
      <c r="V160" s="18"/>
      <c r="W160" s="18"/>
      <c r="X160" s="18"/>
      <c r="Y160" s="18"/>
      <c r="Z160" s="18"/>
      <c r="AA160" s="18"/>
      <c r="AB160" s="18"/>
    </row>
    <row r="161" spans="1:28" ht="13.5" customHeight="1">
      <c r="A161" s="18"/>
      <c r="B161" s="18"/>
      <c r="C161" s="18"/>
      <c r="D161" s="18"/>
      <c r="E161" s="18"/>
      <c r="F161" s="18"/>
      <c r="G161" s="18"/>
      <c r="H161" s="18"/>
      <c r="I161" s="18"/>
      <c r="J161" s="18"/>
      <c r="K161" s="18"/>
      <c r="L161" s="18"/>
      <c r="M161" s="18"/>
      <c r="N161" s="18"/>
      <c r="O161" s="18"/>
      <c r="P161" s="18"/>
      <c r="Q161" s="18"/>
      <c r="R161" s="18"/>
      <c r="S161" s="42"/>
      <c r="T161" s="18"/>
      <c r="U161" s="18"/>
      <c r="V161" s="18"/>
      <c r="W161" s="18"/>
      <c r="X161" s="18"/>
      <c r="Y161" s="18"/>
      <c r="Z161" s="18"/>
      <c r="AA161" s="18"/>
      <c r="AB161" s="18"/>
    </row>
    <row r="162" spans="1:28" ht="13.5" customHeight="1">
      <c r="A162" s="18"/>
      <c r="B162" s="18"/>
      <c r="C162" s="18"/>
      <c r="D162" s="18"/>
      <c r="E162" s="18"/>
      <c r="F162" s="18"/>
      <c r="G162" s="18"/>
      <c r="H162" s="18"/>
      <c r="I162" s="18"/>
      <c r="J162" s="18"/>
      <c r="K162" s="18"/>
      <c r="L162" s="18"/>
      <c r="M162" s="18"/>
      <c r="N162" s="18"/>
      <c r="O162" s="18"/>
      <c r="P162" s="18"/>
      <c r="Q162" s="18"/>
      <c r="R162" s="18"/>
      <c r="S162" s="42"/>
      <c r="T162" s="18"/>
      <c r="U162" s="18"/>
      <c r="V162" s="18"/>
      <c r="W162" s="18"/>
      <c r="X162" s="18"/>
      <c r="Y162" s="18"/>
      <c r="Z162" s="18"/>
      <c r="AA162" s="18"/>
      <c r="AB162" s="18"/>
    </row>
    <row r="163" spans="1:28" ht="13.5" customHeight="1">
      <c r="A163" s="18"/>
      <c r="B163" s="18"/>
      <c r="C163" s="18"/>
      <c r="D163" s="18"/>
      <c r="E163" s="18"/>
      <c r="F163" s="18"/>
      <c r="G163" s="18"/>
      <c r="H163" s="18"/>
      <c r="I163" s="18"/>
      <c r="J163" s="18"/>
      <c r="K163" s="18"/>
      <c r="L163" s="18"/>
      <c r="M163" s="18"/>
      <c r="N163" s="18"/>
      <c r="O163" s="18"/>
      <c r="P163" s="18"/>
      <c r="Q163" s="18"/>
      <c r="R163" s="18"/>
      <c r="S163" s="42"/>
      <c r="T163" s="18"/>
      <c r="U163" s="18"/>
      <c r="V163" s="18"/>
      <c r="W163" s="18"/>
      <c r="X163" s="18"/>
      <c r="Y163" s="18"/>
      <c r="Z163" s="18"/>
      <c r="AA163" s="18"/>
      <c r="AB163" s="18"/>
    </row>
    <row r="164" spans="1:28" ht="13.5" customHeight="1">
      <c r="A164" s="18"/>
      <c r="B164" s="18"/>
      <c r="C164" s="18"/>
      <c r="D164" s="18"/>
      <c r="E164" s="18"/>
      <c r="F164" s="18"/>
      <c r="G164" s="18"/>
      <c r="H164" s="18"/>
      <c r="I164" s="18"/>
      <c r="J164" s="18"/>
      <c r="K164" s="18"/>
      <c r="L164" s="18"/>
      <c r="M164" s="18"/>
      <c r="N164" s="18"/>
      <c r="O164" s="18"/>
      <c r="P164" s="18"/>
      <c r="Q164" s="18"/>
      <c r="R164" s="18"/>
      <c r="S164" s="42"/>
      <c r="T164" s="18"/>
      <c r="U164" s="18"/>
      <c r="V164" s="18"/>
      <c r="W164" s="18"/>
      <c r="X164" s="18"/>
      <c r="Y164" s="18"/>
      <c r="Z164" s="18"/>
      <c r="AA164" s="18"/>
      <c r="AB164" s="18"/>
    </row>
    <row r="165" spans="1:28" ht="13.5" customHeight="1">
      <c r="A165" s="18"/>
      <c r="B165" s="18"/>
      <c r="C165" s="18"/>
      <c r="D165" s="18"/>
      <c r="E165" s="18"/>
      <c r="F165" s="18"/>
      <c r="G165" s="18"/>
      <c r="H165" s="18"/>
      <c r="I165" s="18"/>
      <c r="J165" s="18"/>
      <c r="K165" s="18"/>
      <c r="L165" s="18"/>
      <c r="M165" s="18"/>
      <c r="N165" s="18"/>
      <c r="O165" s="18"/>
      <c r="P165" s="18"/>
      <c r="Q165" s="18"/>
      <c r="R165" s="18"/>
      <c r="S165" s="42"/>
      <c r="T165" s="18"/>
      <c r="U165" s="18"/>
      <c r="V165" s="18"/>
      <c r="W165" s="18"/>
      <c r="X165" s="18"/>
      <c r="Y165" s="18"/>
      <c r="Z165" s="18"/>
      <c r="AA165" s="18"/>
      <c r="AB165" s="18"/>
    </row>
    <row r="166" spans="1:28" ht="13.5" customHeight="1">
      <c r="A166" s="18"/>
      <c r="B166" s="18"/>
      <c r="C166" s="18"/>
      <c r="D166" s="18"/>
      <c r="E166" s="18"/>
      <c r="F166" s="18"/>
      <c r="G166" s="18"/>
      <c r="H166" s="18"/>
      <c r="I166" s="18"/>
      <c r="J166" s="18"/>
      <c r="K166" s="18"/>
      <c r="L166" s="18"/>
      <c r="M166" s="18"/>
      <c r="N166" s="18"/>
      <c r="O166" s="18"/>
      <c r="P166" s="18"/>
      <c r="Q166" s="18"/>
      <c r="R166" s="18"/>
      <c r="S166" s="42"/>
      <c r="T166" s="18"/>
      <c r="U166" s="18"/>
      <c r="V166" s="18"/>
      <c r="W166" s="18"/>
      <c r="X166" s="18"/>
      <c r="Y166" s="18"/>
      <c r="Z166" s="18"/>
      <c r="AA166" s="18"/>
      <c r="AB166" s="18"/>
    </row>
    <row r="167" spans="1:28" ht="13.5" customHeight="1">
      <c r="A167" s="18"/>
      <c r="B167" s="18"/>
      <c r="C167" s="18"/>
      <c r="D167" s="18"/>
      <c r="E167" s="18"/>
      <c r="F167" s="18"/>
      <c r="G167" s="18"/>
      <c r="H167" s="18"/>
      <c r="I167" s="18"/>
      <c r="J167" s="18"/>
      <c r="K167" s="18"/>
      <c r="L167" s="18"/>
      <c r="M167" s="18"/>
      <c r="N167" s="18"/>
      <c r="O167" s="18"/>
      <c r="P167" s="18"/>
      <c r="Q167" s="18"/>
      <c r="R167" s="18"/>
      <c r="S167" s="42"/>
      <c r="T167" s="18"/>
      <c r="U167" s="18"/>
      <c r="V167" s="18"/>
      <c r="W167" s="18"/>
      <c r="X167" s="18"/>
      <c r="Y167" s="18"/>
      <c r="Z167" s="18"/>
      <c r="AA167" s="18"/>
      <c r="AB167" s="18"/>
    </row>
    <row r="168" spans="1:28" ht="13.5" customHeight="1">
      <c r="A168" s="18"/>
      <c r="B168" s="18"/>
      <c r="C168" s="18"/>
      <c r="D168" s="18"/>
      <c r="E168" s="18"/>
      <c r="F168" s="18"/>
      <c r="G168" s="18"/>
      <c r="H168" s="18"/>
      <c r="I168" s="18"/>
      <c r="J168" s="18"/>
      <c r="K168" s="18"/>
      <c r="L168" s="18"/>
      <c r="M168" s="18"/>
      <c r="N168" s="18"/>
      <c r="O168" s="18"/>
      <c r="P168" s="18"/>
      <c r="Q168" s="18"/>
      <c r="R168" s="18"/>
      <c r="S168" s="42"/>
      <c r="T168" s="18"/>
      <c r="U168" s="18"/>
      <c r="V168" s="18"/>
      <c r="W168" s="18"/>
      <c r="X168" s="18"/>
      <c r="Y168" s="18"/>
      <c r="Z168" s="18"/>
      <c r="AA168" s="18"/>
      <c r="AB168" s="18"/>
    </row>
    <row r="169" spans="1:28" ht="13.5" customHeight="1">
      <c r="A169" s="18"/>
      <c r="B169" s="18"/>
      <c r="C169" s="18"/>
      <c r="D169" s="18"/>
      <c r="E169" s="18"/>
      <c r="F169" s="18"/>
      <c r="G169" s="18"/>
      <c r="H169" s="18"/>
      <c r="I169" s="18"/>
      <c r="J169" s="18"/>
      <c r="K169" s="18"/>
      <c r="L169" s="18"/>
      <c r="M169" s="18"/>
      <c r="N169" s="18"/>
      <c r="O169" s="18"/>
      <c r="P169" s="18"/>
      <c r="Q169" s="18"/>
      <c r="R169" s="18"/>
      <c r="S169" s="42"/>
      <c r="T169" s="18"/>
      <c r="U169" s="18"/>
      <c r="V169" s="18"/>
      <c r="W169" s="18"/>
      <c r="X169" s="18"/>
      <c r="Y169" s="18"/>
      <c r="Z169" s="18"/>
      <c r="AA169" s="18"/>
      <c r="AB169" s="18"/>
    </row>
    <row r="170" spans="1:28" ht="13.5" customHeight="1">
      <c r="A170" s="18"/>
      <c r="B170" s="18"/>
      <c r="C170" s="18"/>
      <c r="D170" s="18"/>
      <c r="E170" s="18"/>
      <c r="F170" s="18"/>
      <c r="G170" s="18"/>
      <c r="H170" s="18"/>
      <c r="I170" s="18"/>
      <c r="J170" s="18"/>
      <c r="K170" s="18"/>
      <c r="L170" s="18"/>
      <c r="M170" s="18"/>
      <c r="N170" s="18"/>
      <c r="O170" s="18"/>
      <c r="P170" s="18"/>
      <c r="Q170" s="18"/>
      <c r="R170" s="18"/>
      <c r="S170" s="42"/>
      <c r="T170" s="18"/>
      <c r="U170" s="18"/>
      <c r="V170" s="18"/>
      <c r="W170" s="18"/>
      <c r="X170" s="18"/>
      <c r="Y170" s="18"/>
      <c r="Z170" s="18"/>
      <c r="AA170" s="18"/>
      <c r="AB170" s="18"/>
    </row>
    <row r="171" spans="1:28" ht="13.5" customHeight="1">
      <c r="A171" s="18"/>
      <c r="B171" s="18"/>
      <c r="C171" s="18"/>
      <c r="D171" s="18"/>
      <c r="E171" s="18"/>
      <c r="F171" s="18"/>
      <c r="G171" s="18"/>
      <c r="H171" s="18"/>
      <c r="I171" s="18"/>
      <c r="J171" s="18"/>
      <c r="K171" s="18"/>
      <c r="L171" s="18"/>
      <c r="M171" s="18"/>
      <c r="N171" s="18"/>
      <c r="O171" s="18"/>
      <c r="P171" s="18"/>
      <c r="Q171" s="18"/>
      <c r="R171" s="18"/>
      <c r="S171" s="42"/>
      <c r="T171" s="18"/>
      <c r="U171" s="18"/>
      <c r="V171" s="18"/>
      <c r="W171" s="18"/>
      <c r="X171" s="18"/>
      <c r="Y171" s="18"/>
      <c r="Z171" s="18"/>
      <c r="AA171" s="18"/>
      <c r="AB171" s="18"/>
    </row>
    <row r="172" spans="1:28" ht="13.5" customHeight="1">
      <c r="A172" s="18"/>
      <c r="B172" s="18"/>
      <c r="C172" s="18"/>
      <c r="D172" s="18"/>
      <c r="E172" s="18"/>
      <c r="F172" s="18"/>
      <c r="G172" s="18"/>
      <c r="H172" s="18"/>
      <c r="I172" s="18"/>
      <c r="J172" s="18"/>
      <c r="K172" s="18"/>
      <c r="L172" s="18"/>
      <c r="M172" s="18"/>
      <c r="N172" s="18"/>
      <c r="O172" s="18"/>
      <c r="P172" s="18"/>
      <c r="Q172" s="18"/>
      <c r="R172" s="18"/>
      <c r="S172" s="42"/>
      <c r="T172" s="18"/>
      <c r="U172" s="18"/>
      <c r="V172" s="18"/>
      <c r="W172" s="18"/>
      <c r="X172" s="18"/>
      <c r="Y172" s="18"/>
      <c r="Z172" s="18"/>
      <c r="AA172" s="18"/>
      <c r="AB172" s="18"/>
    </row>
    <row r="173" spans="1:28" ht="13.5" customHeight="1">
      <c r="A173" s="18"/>
      <c r="B173" s="18"/>
      <c r="C173" s="18"/>
      <c r="D173" s="18"/>
      <c r="E173" s="18"/>
      <c r="F173" s="18"/>
      <c r="G173" s="18"/>
      <c r="H173" s="18"/>
      <c r="I173" s="18"/>
      <c r="J173" s="18"/>
      <c r="K173" s="18"/>
      <c r="L173" s="18"/>
      <c r="M173" s="18"/>
      <c r="N173" s="18"/>
      <c r="O173" s="18"/>
      <c r="P173" s="18"/>
      <c r="Q173" s="18"/>
      <c r="R173" s="18"/>
      <c r="S173" s="42"/>
      <c r="T173" s="18"/>
      <c r="U173" s="18"/>
      <c r="V173" s="18"/>
      <c r="W173" s="18"/>
      <c r="X173" s="18"/>
      <c r="Y173" s="18"/>
      <c r="Z173" s="18"/>
      <c r="AA173" s="18"/>
      <c r="AB173" s="18"/>
    </row>
    <row r="174" spans="1:28" ht="13.5" customHeight="1">
      <c r="A174" s="18"/>
      <c r="B174" s="18"/>
      <c r="C174" s="18"/>
      <c r="D174" s="18"/>
      <c r="E174" s="18"/>
      <c r="F174" s="18"/>
      <c r="G174" s="18"/>
      <c r="H174" s="18"/>
      <c r="I174" s="18"/>
      <c r="J174" s="18"/>
      <c r="K174" s="18"/>
      <c r="L174" s="18"/>
      <c r="M174" s="18"/>
      <c r="N174" s="18"/>
      <c r="O174" s="18"/>
      <c r="P174" s="18"/>
      <c r="Q174" s="18"/>
      <c r="R174" s="18"/>
      <c r="S174" s="42"/>
      <c r="T174" s="18"/>
      <c r="U174" s="18"/>
      <c r="V174" s="18"/>
      <c r="W174" s="18"/>
      <c r="X174" s="18"/>
      <c r="Y174" s="18"/>
      <c r="Z174" s="18"/>
      <c r="AA174" s="18"/>
      <c r="AB174" s="18"/>
    </row>
    <row r="175" spans="1:28" ht="13.5" customHeight="1">
      <c r="A175" s="18"/>
      <c r="B175" s="18"/>
      <c r="C175" s="18"/>
      <c r="D175" s="18"/>
      <c r="E175" s="18"/>
      <c r="F175" s="18"/>
      <c r="G175" s="18"/>
      <c r="H175" s="18"/>
      <c r="I175" s="18"/>
      <c r="J175" s="18"/>
      <c r="K175" s="18"/>
      <c r="L175" s="18"/>
      <c r="M175" s="18"/>
      <c r="N175" s="18"/>
      <c r="O175" s="18"/>
      <c r="P175" s="18"/>
      <c r="Q175" s="18"/>
      <c r="R175" s="18"/>
      <c r="S175" s="42"/>
      <c r="T175" s="18"/>
      <c r="U175" s="18"/>
      <c r="V175" s="18"/>
      <c r="W175" s="18"/>
      <c r="X175" s="18"/>
      <c r="Y175" s="18"/>
      <c r="Z175" s="18"/>
      <c r="AA175" s="18"/>
      <c r="AB175" s="18"/>
    </row>
    <row r="176" spans="1:28" ht="13.5" customHeight="1">
      <c r="A176" s="18"/>
      <c r="B176" s="18"/>
      <c r="C176" s="18"/>
      <c r="D176" s="18"/>
      <c r="E176" s="18"/>
      <c r="F176" s="18"/>
      <c r="G176" s="18"/>
      <c r="H176" s="18"/>
      <c r="I176" s="18"/>
      <c r="J176" s="18"/>
      <c r="K176" s="18"/>
      <c r="L176" s="18"/>
      <c r="M176" s="18"/>
      <c r="N176" s="18"/>
      <c r="O176" s="18"/>
      <c r="P176" s="18"/>
      <c r="Q176" s="18"/>
      <c r="R176" s="18"/>
      <c r="S176" s="42"/>
      <c r="T176" s="18"/>
      <c r="U176" s="18"/>
      <c r="V176" s="18"/>
      <c r="W176" s="18"/>
      <c r="X176" s="18"/>
      <c r="Y176" s="18"/>
      <c r="Z176" s="18"/>
      <c r="AA176" s="18"/>
      <c r="AB176" s="18"/>
    </row>
    <row r="177" spans="1:28" ht="13.5" customHeight="1">
      <c r="A177" s="18"/>
      <c r="B177" s="18"/>
      <c r="C177" s="18"/>
      <c r="D177" s="18"/>
      <c r="E177" s="18"/>
      <c r="F177" s="18"/>
      <c r="G177" s="18"/>
      <c r="H177" s="18"/>
      <c r="I177" s="18"/>
      <c r="J177" s="18"/>
      <c r="K177" s="18"/>
      <c r="L177" s="18"/>
      <c r="M177" s="18"/>
      <c r="N177" s="18"/>
      <c r="O177" s="18"/>
      <c r="P177" s="18"/>
      <c r="Q177" s="18"/>
      <c r="R177" s="18"/>
      <c r="S177" s="42"/>
      <c r="T177" s="18"/>
      <c r="U177" s="18"/>
      <c r="V177" s="18"/>
      <c r="W177" s="18"/>
      <c r="X177" s="18"/>
      <c r="Y177" s="18"/>
      <c r="Z177" s="18"/>
      <c r="AA177" s="18"/>
      <c r="AB177" s="18"/>
    </row>
    <row r="178" spans="1:28" ht="13.5" customHeight="1">
      <c r="A178" s="18"/>
      <c r="B178" s="18"/>
      <c r="C178" s="18"/>
      <c r="D178" s="18"/>
      <c r="E178" s="18"/>
      <c r="F178" s="18"/>
      <c r="G178" s="18"/>
      <c r="H178" s="18"/>
      <c r="I178" s="18"/>
      <c r="J178" s="18"/>
      <c r="K178" s="18"/>
      <c r="L178" s="18"/>
      <c r="M178" s="18"/>
      <c r="N178" s="18"/>
      <c r="O178" s="18"/>
      <c r="P178" s="18"/>
      <c r="Q178" s="18"/>
      <c r="R178" s="18"/>
      <c r="S178" s="42"/>
      <c r="T178" s="18"/>
      <c r="U178" s="18"/>
      <c r="V178" s="18"/>
      <c r="W178" s="18"/>
      <c r="X178" s="18"/>
      <c r="Y178" s="18"/>
      <c r="Z178" s="18"/>
      <c r="AA178" s="18"/>
      <c r="AB178" s="18"/>
    </row>
    <row r="179" spans="1:28" ht="13.5" customHeight="1">
      <c r="A179" s="18"/>
      <c r="B179" s="18"/>
      <c r="C179" s="18"/>
      <c r="D179" s="18"/>
      <c r="E179" s="18"/>
      <c r="F179" s="18"/>
      <c r="G179" s="18"/>
      <c r="H179" s="18"/>
      <c r="I179" s="18"/>
      <c r="J179" s="18"/>
      <c r="K179" s="18"/>
      <c r="L179" s="18"/>
      <c r="M179" s="18"/>
      <c r="N179" s="18"/>
      <c r="O179" s="18"/>
      <c r="P179" s="18"/>
      <c r="Q179" s="18"/>
      <c r="R179" s="18"/>
      <c r="S179" s="42"/>
      <c r="T179" s="18"/>
      <c r="U179" s="18"/>
      <c r="V179" s="18"/>
      <c r="W179" s="18"/>
      <c r="X179" s="18"/>
      <c r="Y179" s="18"/>
      <c r="Z179" s="18"/>
      <c r="AA179" s="18"/>
      <c r="AB179" s="18"/>
    </row>
    <row r="180" spans="1:28" ht="13.5" customHeight="1">
      <c r="A180" s="18"/>
      <c r="B180" s="18"/>
      <c r="C180" s="18"/>
      <c r="D180" s="18"/>
      <c r="E180" s="18"/>
      <c r="F180" s="18"/>
      <c r="G180" s="18"/>
      <c r="H180" s="18"/>
      <c r="I180" s="18"/>
      <c r="J180" s="18"/>
      <c r="K180" s="18"/>
      <c r="L180" s="18"/>
      <c r="M180" s="18"/>
      <c r="N180" s="18"/>
      <c r="O180" s="18"/>
      <c r="P180" s="18"/>
      <c r="Q180" s="18"/>
      <c r="R180" s="18"/>
      <c r="S180" s="42"/>
      <c r="T180" s="18"/>
      <c r="U180" s="18"/>
      <c r="V180" s="18"/>
      <c r="W180" s="18"/>
      <c r="X180" s="18"/>
      <c r="Y180" s="18"/>
      <c r="Z180" s="18"/>
      <c r="AA180" s="18"/>
      <c r="AB180" s="18"/>
    </row>
    <row r="181" spans="1:28" ht="13.5" customHeight="1">
      <c r="A181" s="18"/>
      <c r="B181" s="18"/>
      <c r="C181" s="18"/>
      <c r="D181" s="18"/>
      <c r="E181" s="18"/>
      <c r="F181" s="18"/>
      <c r="G181" s="18"/>
      <c r="H181" s="18"/>
      <c r="I181" s="18"/>
      <c r="J181" s="18"/>
      <c r="K181" s="18"/>
      <c r="L181" s="18"/>
      <c r="M181" s="18"/>
      <c r="N181" s="18"/>
      <c r="O181" s="18"/>
      <c r="P181" s="18"/>
      <c r="Q181" s="18"/>
      <c r="R181" s="18"/>
      <c r="S181" s="42"/>
      <c r="T181" s="18"/>
      <c r="U181" s="18"/>
      <c r="V181" s="18"/>
      <c r="W181" s="18"/>
      <c r="X181" s="18"/>
      <c r="Y181" s="18"/>
      <c r="Z181" s="18"/>
      <c r="AA181" s="18"/>
      <c r="AB181" s="18"/>
    </row>
    <row r="182" spans="1:28" ht="13.5" customHeight="1">
      <c r="A182" s="18"/>
      <c r="B182" s="18"/>
      <c r="C182" s="18"/>
      <c r="D182" s="18"/>
      <c r="E182" s="18"/>
      <c r="F182" s="18"/>
      <c r="G182" s="18"/>
      <c r="H182" s="18"/>
      <c r="I182" s="18"/>
      <c r="J182" s="18"/>
      <c r="K182" s="18"/>
      <c r="L182" s="18"/>
      <c r="M182" s="18"/>
      <c r="N182" s="18"/>
      <c r="O182" s="18"/>
      <c r="P182" s="18"/>
      <c r="Q182" s="18"/>
      <c r="R182" s="18"/>
      <c r="S182" s="42"/>
      <c r="T182" s="18"/>
      <c r="U182" s="18"/>
      <c r="V182" s="18"/>
      <c r="W182" s="18"/>
      <c r="X182" s="18"/>
      <c r="Y182" s="18"/>
      <c r="Z182" s="18"/>
      <c r="AA182" s="18"/>
      <c r="AB182" s="18"/>
    </row>
    <row r="183" spans="1:28" ht="13.5" customHeight="1">
      <c r="A183" s="18"/>
      <c r="B183" s="18"/>
      <c r="C183" s="18"/>
      <c r="D183" s="18"/>
      <c r="E183" s="18"/>
      <c r="F183" s="18"/>
      <c r="G183" s="18"/>
      <c r="H183" s="18"/>
      <c r="I183" s="18"/>
      <c r="J183" s="18"/>
      <c r="K183" s="18"/>
      <c r="L183" s="18"/>
      <c r="M183" s="18"/>
      <c r="N183" s="18"/>
      <c r="O183" s="18"/>
      <c r="P183" s="18"/>
      <c r="Q183" s="18"/>
      <c r="R183" s="18"/>
      <c r="S183" s="42"/>
      <c r="T183" s="18"/>
      <c r="U183" s="18"/>
      <c r="V183" s="18"/>
      <c r="W183" s="18"/>
      <c r="X183" s="18"/>
      <c r="Y183" s="18"/>
      <c r="Z183" s="18"/>
      <c r="AA183" s="18"/>
      <c r="AB183" s="18"/>
    </row>
    <row r="184" spans="1:28" ht="13.5" customHeight="1">
      <c r="A184" s="18"/>
      <c r="B184" s="18"/>
      <c r="C184" s="18"/>
      <c r="D184" s="18"/>
      <c r="E184" s="18"/>
      <c r="F184" s="18"/>
      <c r="G184" s="18"/>
      <c r="H184" s="18"/>
      <c r="I184" s="18"/>
      <c r="J184" s="18"/>
      <c r="K184" s="18"/>
      <c r="L184" s="18"/>
      <c r="M184" s="18"/>
      <c r="N184" s="18"/>
      <c r="O184" s="18"/>
      <c r="P184" s="18"/>
      <c r="Q184" s="18"/>
      <c r="R184" s="18"/>
      <c r="S184" s="42"/>
      <c r="T184" s="18"/>
      <c r="U184" s="18"/>
      <c r="V184" s="18"/>
      <c r="W184" s="18"/>
      <c r="X184" s="18"/>
      <c r="Y184" s="18"/>
      <c r="Z184" s="18"/>
      <c r="AA184" s="18"/>
      <c r="AB184" s="18"/>
    </row>
    <row r="185" spans="1:28" ht="13.5" customHeight="1">
      <c r="A185" s="18"/>
      <c r="B185" s="18"/>
      <c r="C185" s="18"/>
      <c r="D185" s="18"/>
      <c r="E185" s="18"/>
      <c r="F185" s="18"/>
      <c r="G185" s="18"/>
      <c r="H185" s="18"/>
      <c r="I185" s="18"/>
      <c r="J185" s="18"/>
      <c r="K185" s="18"/>
      <c r="L185" s="18"/>
      <c r="M185" s="18"/>
      <c r="N185" s="18"/>
      <c r="O185" s="18"/>
      <c r="P185" s="18"/>
      <c r="Q185" s="18"/>
      <c r="R185" s="18"/>
      <c r="S185" s="42"/>
      <c r="T185" s="18"/>
      <c r="U185" s="18"/>
      <c r="V185" s="18"/>
      <c r="W185" s="18"/>
      <c r="X185" s="18"/>
      <c r="Y185" s="18"/>
      <c r="Z185" s="18"/>
      <c r="AA185" s="18"/>
      <c r="AB185" s="18"/>
    </row>
    <row r="186" spans="1:28" ht="13.5" customHeight="1">
      <c r="A186" s="18"/>
      <c r="B186" s="18"/>
      <c r="C186" s="18"/>
      <c r="D186" s="18"/>
      <c r="E186" s="18"/>
      <c r="F186" s="18"/>
      <c r="G186" s="18"/>
      <c r="H186" s="18"/>
      <c r="I186" s="18"/>
      <c r="J186" s="18"/>
      <c r="K186" s="18"/>
      <c r="L186" s="18"/>
      <c r="M186" s="18"/>
      <c r="N186" s="18"/>
      <c r="O186" s="18"/>
      <c r="P186" s="18"/>
      <c r="Q186" s="18"/>
      <c r="R186" s="18"/>
      <c r="S186" s="42"/>
      <c r="T186" s="18"/>
      <c r="U186" s="18"/>
      <c r="V186" s="18"/>
      <c r="W186" s="18"/>
      <c r="X186" s="18"/>
      <c r="Y186" s="18"/>
      <c r="Z186" s="18"/>
      <c r="AA186" s="18"/>
      <c r="AB186" s="18"/>
    </row>
    <row r="187" spans="1:28" ht="13.5" customHeight="1">
      <c r="A187" s="18"/>
      <c r="B187" s="18"/>
      <c r="C187" s="18"/>
      <c r="D187" s="18"/>
      <c r="E187" s="18"/>
      <c r="F187" s="18"/>
      <c r="G187" s="18"/>
      <c r="H187" s="18"/>
      <c r="I187" s="18"/>
      <c r="J187" s="18"/>
      <c r="K187" s="18"/>
      <c r="L187" s="18"/>
      <c r="M187" s="18"/>
      <c r="N187" s="18"/>
      <c r="O187" s="18"/>
      <c r="P187" s="18"/>
      <c r="Q187" s="18"/>
      <c r="R187" s="18"/>
      <c r="S187" s="42"/>
      <c r="T187" s="18"/>
      <c r="U187" s="18"/>
      <c r="V187" s="18"/>
      <c r="W187" s="18"/>
      <c r="X187" s="18"/>
      <c r="Y187" s="18"/>
      <c r="Z187" s="18"/>
      <c r="AA187" s="18"/>
      <c r="AB187" s="18"/>
    </row>
    <row r="188" spans="1:28" ht="13.5" customHeight="1">
      <c r="A188" s="18"/>
      <c r="B188" s="18"/>
      <c r="C188" s="18"/>
      <c r="D188" s="18"/>
      <c r="E188" s="18"/>
      <c r="F188" s="18"/>
      <c r="G188" s="18"/>
      <c r="H188" s="18"/>
      <c r="I188" s="18"/>
      <c r="J188" s="18"/>
      <c r="K188" s="18"/>
      <c r="L188" s="18"/>
      <c r="M188" s="18"/>
      <c r="N188" s="18"/>
      <c r="O188" s="18"/>
      <c r="P188" s="18"/>
      <c r="Q188" s="18"/>
      <c r="R188" s="18"/>
      <c r="S188" s="42"/>
      <c r="T188" s="18"/>
      <c r="U188" s="18"/>
      <c r="V188" s="18"/>
      <c r="W188" s="18"/>
      <c r="X188" s="18"/>
      <c r="Y188" s="18"/>
      <c r="Z188" s="18"/>
      <c r="AA188" s="18"/>
      <c r="AB188" s="18"/>
    </row>
    <row r="189" spans="1:28" ht="13.5" customHeight="1">
      <c r="A189" s="18"/>
      <c r="B189" s="18"/>
      <c r="C189" s="18"/>
      <c r="D189" s="18"/>
      <c r="E189" s="18"/>
      <c r="F189" s="18"/>
      <c r="G189" s="18"/>
      <c r="H189" s="18"/>
      <c r="I189" s="18"/>
      <c r="J189" s="18"/>
      <c r="K189" s="18"/>
      <c r="L189" s="18"/>
      <c r="M189" s="18"/>
      <c r="N189" s="18"/>
      <c r="O189" s="18"/>
      <c r="P189" s="18"/>
      <c r="Q189" s="18"/>
      <c r="R189" s="18"/>
      <c r="S189" s="42"/>
      <c r="T189" s="18"/>
      <c r="U189" s="18"/>
      <c r="V189" s="18"/>
      <c r="W189" s="18"/>
      <c r="X189" s="18"/>
      <c r="Y189" s="18"/>
      <c r="Z189" s="18"/>
      <c r="AA189" s="18"/>
      <c r="AB189" s="18"/>
    </row>
    <row r="190" spans="1:28" ht="13.5" customHeight="1">
      <c r="A190" s="18"/>
      <c r="B190" s="18"/>
      <c r="C190" s="18"/>
      <c r="D190" s="18"/>
      <c r="E190" s="18"/>
      <c r="F190" s="18"/>
      <c r="G190" s="18"/>
      <c r="H190" s="18"/>
      <c r="I190" s="18"/>
      <c r="J190" s="18"/>
      <c r="K190" s="18"/>
      <c r="L190" s="18"/>
      <c r="M190" s="18"/>
      <c r="N190" s="18"/>
      <c r="O190" s="18"/>
      <c r="P190" s="18"/>
      <c r="Q190" s="18"/>
      <c r="R190" s="18"/>
      <c r="S190" s="42"/>
      <c r="T190" s="18"/>
      <c r="U190" s="18"/>
      <c r="V190" s="18"/>
      <c r="W190" s="18"/>
      <c r="X190" s="18"/>
      <c r="Y190" s="18"/>
      <c r="Z190" s="18"/>
      <c r="AA190" s="18"/>
      <c r="AB190" s="18"/>
    </row>
    <row r="191" spans="1:28" ht="13.5" customHeight="1">
      <c r="A191" s="18"/>
      <c r="B191" s="18"/>
      <c r="C191" s="18"/>
      <c r="D191" s="18"/>
      <c r="E191" s="18"/>
      <c r="F191" s="18"/>
      <c r="G191" s="18"/>
      <c r="H191" s="18"/>
      <c r="I191" s="18"/>
      <c r="J191" s="18"/>
      <c r="K191" s="18"/>
      <c r="L191" s="18"/>
      <c r="M191" s="18"/>
      <c r="N191" s="18"/>
      <c r="O191" s="18"/>
      <c r="P191" s="18"/>
      <c r="Q191" s="18"/>
      <c r="R191" s="18"/>
      <c r="S191" s="42"/>
      <c r="T191" s="18"/>
      <c r="U191" s="18"/>
      <c r="V191" s="18"/>
      <c r="W191" s="18"/>
      <c r="X191" s="18"/>
      <c r="Y191" s="18"/>
      <c r="Z191" s="18"/>
      <c r="AA191" s="18"/>
      <c r="AB191" s="18"/>
    </row>
    <row r="192" spans="1:28" ht="13.5" customHeight="1">
      <c r="A192" s="18"/>
      <c r="B192" s="18"/>
      <c r="C192" s="18"/>
      <c r="D192" s="18"/>
      <c r="E192" s="18"/>
      <c r="F192" s="18"/>
      <c r="G192" s="18"/>
      <c r="H192" s="18"/>
      <c r="I192" s="18"/>
      <c r="J192" s="18"/>
      <c r="K192" s="18"/>
      <c r="L192" s="18"/>
      <c r="M192" s="18"/>
      <c r="N192" s="18"/>
      <c r="O192" s="18"/>
      <c r="P192" s="18"/>
      <c r="Q192" s="18"/>
      <c r="R192" s="18"/>
      <c r="S192" s="42"/>
      <c r="T192" s="18"/>
      <c r="U192" s="18"/>
      <c r="V192" s="18"/>
      <c r="W192" s="18"/>
      <c r="X192" s="18"/>
      <c r="Y192" s="18"/>
      <c r="Z192" s="18"/>
      <c r="AA192" s="18"/>
      <c r="AB192" s="18"/>
    </row>
    <row r="193" spans="1:28" ht="13.5" customHeight="1">
      <c r="A193" s="18"/>
      <c r="B193" s="18"/>
      <c r="C193" s="18"/>
      <c r="D193" s="18"/>
      <c r="E193" s="18"/>
      <c r="F193" s="18"/>
      <c r="G193" s="18"/>
      <c r="H193" s="18"/>
      <c r="I193" s="18"/>
      <c r="J193" s="18"/>
      <c r="K193" s="18"/>
      <c r="L193" s="18"/>
      <c r="M193" s="18"/>
      <c r="N193" s="18"/>
      <c r="O193" s="18"/>
      <c r="P193" s="18"/>
      <c r="Q193" s="18"/>
      <c r="R193" s="18"/>
      <c r="S193" s="42"/>
      <c r="T193" s="18"/>
      <c r="U193" s="18"/>
      <c r="V193" s="18"/>
      <c r="W193" s="18"/>
      <c r="X193" s="18"/>
      <c r="Y193" s="18"/>
      <c r="Z193" s="18"/>
      <c r="AA193" s="18"/>
      <c r="AB193" s="18"/>
    </row>
    <row r="194" spans="1:28" ht="13.5" customHeight="1">
      <c r="A194" s="18"/>
      <c r="B194" s="18"/>
      <c r="C194" s="18"/>
      <c r="D194" s="18"/>
      <c r="E194" s="18"/>
      <c r="F194" s="18"/>
      <c r="G194" s="18"/>
      <c r="H194" s="18"/>
      <c r="I194" s="18"/>
      <c r="J194" s="18"/>
      <c r="K194" s="18"/>
      <c r="L194" s="18"/>
      <c r="M194" s="18"/>
      <c r="N194" s="18"/>
      <c r="O194" s="18"/>
      <c r="P194" s="18"/>
      <c r="Q194" s="18"/>
      <c r="R194" s="18"/>
      <c r="S194" s="42"/>
      <c r="T194" s="18"/>
      <c r="U194" s="18"/>
      <c r="V194" s="18"/>
      <c r="W194" s="18"/>
      <c r="X194" s="18"/>
      <c r="Y194" s="18"/>
      <c r="Z194" s="18"/>
      <c r="AA194" s="18"/>
      <c r="AB194" s="18"/>
    </row>
    <row r="195" spans="1:28" ht="13.5" customHeight="1">
      <c r="A195" s="18"/>
      <c r="B195" s="18"/>
      <c r="C195" s="18"/>
      <c r="D195" s="18"/>
      <c r="E195" s="18"/>
      <c r="F195" s="18"/>
      <c r="G195" s="18"/>
      <c r="H195" s="18"/>
      <c r="I195" s="18"/>
      <c r="J195" s="18"/>
      <c r="K195" s="18"/>
      <c r="L195" s="18"/>
      <c r="M195" s="18"/>
      <c r="N195" s="18"/>
      <c r="O195" s="18"/>
      <c r="P195" s="18"/>
      <c r="Q195" s="18"/>
      <c r="R195" s="18"/>
      <c r="S195" s="42"/>
      <c r="T195" s="18"/>
      <c r="U195" s="18"/>
      <c r="V195" s="18"/>
      <c r="W195" s="18"/>
      <c r="X195" s="18"/>
      <c r="Y195" s="18"/>
      <c r="Z195" s="18"/>
      <c r="AA195" s="18"/>
      <c r="AB195" s="18"/>
    </row>
    <row r="196" spans="1:28" ht="13.5" customHeight="1">
      <c r="A196" s="18"/>
      <c r="B196" s="18"/>
      <c r="C196" s="18"/>
      <c r="D196" s="18"/>
      <c r="E196" s="18"/>
      <c r="F196" s="18"/>
      <c r="G196" s="18"/>
      <c r="H196" s="18"/>
      <c r="I196" s="18"/>
      <c r="J196" s="18"/>
      <c r="K196" s="18"/>
      <c r="L196" s="18"/>
      <c r="M196" s="18"/>
      <c r="N196" s="18"/>
      <c r="O196" s="18"/>
      <c r="P196" s="18"/>
      <c r="Q196" s="18"/>
      <c r="R196" s="18"/>
      <c r="S196" s="42"/>
      <c r="T196" s="18"/>
      <c r="U196" s="18"/>
      <c r="V196" s="18"/>
      <c r="W196" s="18"/>
      <c r="X196" s="18"/>
      <c r="Y196" s="18"/>
      <c r="Z196" s="18"/>
      <c r="AA196" s="18"/>
      <c r="AB196" s="18"/>
    </row>
    <row r="197" spans="1:28" ht="13.5" customHeight="1">
      <c r="A197" s="18"/>
      <c r="B197" s="18"/>
      <c r="C197" s="18"/>
      <c r="D197" s="18"/>
      <c r="E197" s="18"/>
      <c r="F197" s="18"/>
      <c r="G197" s="18"/>
      <c r="H197" s="18"/>
      <c r="I197" s="18"/>
      <c r="J197" s="18"/>
      <c r="K197" s="18"/>
      <c r="L197" s="18"/>
      <c r="M197" s="18"/>
      <c r="N197" s="18"/>
      <c r="O197" s="18"/>
      <c r="P197" s="18"/>
      <c r="Q197" s="18"/>
      <c r="R197" s="18"/>
      <c r="S197" s="42"/>
      <c r="T197" s="18"/>
      <c r="U197" s="18"/>
      <c r="V197" s="18"/>
      <c r="W197" s="18"/>
      <c r="X197" s="18"/>
      <c r="Y197" s="18"/>
      <c r="Z197" s="18"/>
      <c r="AA197" s="18"/>
      <c r="AB197" s="18"/>
    </row>
    <row r="198" spans="1:28" ht="13.5" customHeight="1">
      <c r="A198" s="18"/>
      <c r="B198" s="18"/>
      <c r="C198" s="18"/>
      <c r="D198" s="18"/>
      <c r="E198" s="18"/>
      <c r="F198" s="18"/>
      <c r="G198" s="18"/>
      <c r="H198" s="18"/>
      <c r="I198" s="18"/>
      <c r="J198" s="18"/>
      <c r="K198" s="18"/>
      <c r="L198" s="18"/>
      <c r="M198" s="18"/>
      <c r="N198" s="18"/>
      <c r="O198" s="18"/>
      <c r="P198" s="18"/>
      <c r="Q198" s="18"/>
      <c r="R198" s="18"/>
      <c r="S198" s="42"/>
      <c r="T198" s="18"/>
      <c r="U198" s="18"/>
      <c r="V198" s="18"/>
      <c r="W198" s="18"/>
      <c r="X198" s="18"/>
      <c r="Y198" s="18"/>
      <c r="Z198" s="18"/>
      <c r="AA198" s="18"/>
      <c r="AB198" s="18"/>
    </row>
    <row r="199" spans="1:28" ht="13.5" customHeight="1">
      <c r="A199" s="18"/>
      <c r="B199" s="18"/>
      <c r="C199" s="18"/>
      <c r="D199" s="18"/>
      <c r="E199" s="18"/>
      <c r="F199" s="18"/>
      <c r="G199" s="18"/>
      <c r="H199" s="18"/>
      <c r="I199" s="18"/>
      <c r="J199" s="18"/>
      <c r="K199" s="18"/>
      <c r="L199" s="18"/>
      <c r="M199" s="18"/>
      <c r="N199" s="18"/>
      <c r="O199" s="18"/>
      <c r="P199" s="18"/>
      <c r="Q199" s="18"/>
      <c r="R199" s="18"/>
      <c r="S199" s="42"/>
      <c r="T199" s="18"/>
      <c r="U199" s="18"/>
      <c r="V199" s="18"/>
      <c r="W199" s="18"/>
      <c r="X199" s="18"/>
      <c r="Y199" s="18"/>
      <c r="Z199" s="18"/>
      <c r="AA199" s="18"/>
      <c r="AB199" s="18"/>
    </row>
    <row r="200" spans="1:28" ht="13.5" customHeight="1">
      <c r="A200" s="18"/>
      <c r="B200" s="18"/>
      <c r="C200" s="18"/>
      <c r="D200" s="18"/>
      <c r="E200" s="18"/>
      <c r="F200" s="18"/>
      <c r="G200" s="18"/>
      <c r="H200" s="18"/>
      <c r="I200" s="18"/>
      <c r="J200" s="18"/>
      <c r="K200" s="18"/>
      <c r="L200" s="18"/>
      <c r="M200" s="18"/>
      <c r="N200" s="18"/>
      <c r="O200" s="18"/>
      <c r="P200" s="18"/>
      <c r="Q200" s="18"/>
      <c r="R200" s="18"/>
      <c r="S200" s="42"/>
      <c r="T200" s="18"/>
      <c r="U200" s="18"/>
      <c r="V200" s="18"/>
      <c r="W200" s="18"/>
      <c r="X200" s="18"/>
      <c r="Y200" s="18"/>
      <c r="Z200" s="18"/>
      <c r="AA200" s="18"/>
      <c r="AB200" s="18"/>
    </row>
    <row r="201" spans="1:28" ht="13.5" customHeight="1">
      <c r="A201" s="18"/>
      <c r="B201" s="18"/>
      <c r="C201" s="18"/>
      <c r="D201" s="18"/>
      <c r="E201" s="18"/>
      <c r="F201" s="18"/>
      <c r="G201" s="18"/>
      <c r="H201" s="18"/>
      <c r="I201" s="18"/>
      <c r="J201" s="18"/>
      <c r="K201" s="18"/>
      <c r="L201" s="18"/>
      <c r="M201" s="18"/>
      <c r="N201" s="18"/>
      <c r="O201" s="18"/>
      <c r="P201" s="18"/>
      <c r="Q201" s="18"/>
      <c r="R201" s="18"/>
      <c r="S201" s="42"/>
      <c r="T201" s="18"/>
      <c r="U201" s="18"/>
      <c r="V201" s="18"/>
      <c r="W201" s="18"/>
      <c r="X201" s="18"/>
      <c r="Y201" s="18"/>
      <c r="Z201" s="18"/>
      <c r="AA201" s="18"/>
      <c r="AB201" s="18"/>
    </row>
    <row r="202" spans="1:28" ht="13.5" customHeight="1">
      <c r="A202" s="18"/>
      <c r="B202" s="18"/>
      <c r="C202" s="18"/>
      <c r="D202" s="18"/>
      <c r="E202" s="18"/>
      <c r="F202" s="18"/>
      <c r="G202" s="18"/>
      <c r="H202" s="18"/>
      <c r="I202" s="18"/>
      <c r="J202" s="18"/>
      <c r="K202" s="18"/>
      <c r="L202" s="18"/>
      <c r="M202" s="18"/>
      <c r="N202" s="18"/>
      <c r="O202" s="18"/>
      <c r="P202" s="18"/>
      <c r="Q202" s="18"/>
      <c r="R202" s="18"/>
      <c r="S202" s="42"/>
      <c r="T202" s="18"/>
      <c r="U202" s="18"/>
      <c r="V202" s="18"/>
      <c r="W202" s="18"/>
      <c r="X202" s="18"/>
      <c r="Y202" s="18"/>
      <c r="Z202" s="18"/>
      <c r="AA202" s="18"/>
      <c r="AB202" s="18"/>
    </row>
    <row r="203" spans="1:28" ht="13.5" customHeight="1">
      <c r="A203" s="18"/>
      <c r="B203" s="18"/>
      <c r="C203" s="18"/>
      <c r="D203" s="18"/>
      <c r="E203" s="18"/>
      <c r="F203" s="18"/>
      <c r="G203" s="18"/>
      <c r="H203" s="18"/>
      <c r="I203" s="18"/>
      <c r="J203" s="18"/>
      <c r="K203" s="18"/>
      <c r="L203" s="18"/>
      <c r="M203" s="18"/>
      <c r="N203" s="18"/>
      <c r="O203" s="18"/>
      <c r="P203" s="18"/>
      <c r="Q203" s="18"/>
      <c r="R203" s="18"/>
      <c r="S203" s="42"/>
      <c r="T203" s="18"/>
      <c r="U203" s="18"/>
      <c r="V203" s="18"/>
      <c r="W203" s="18"/>
      <c r="X203" s="18"/>
      <c r="Y203" s="18"/>
      <c r="Z203" s="18"/>
      <c r="AA203" s="18"/>
      <c r="AB203" s="18"/>
    </row>
    <row r="204" spans="1:28" ht="13.5" customHeight="1">
      <c r="A204" s="18"/>
      <c r="B204" s="18"/>
      <c r="C204" s="18"/>
      <c r="D204" s="18"/>
      <c r="E204" s="18"/>
      <c r="F204" s="18"/>
      <c r="G204" s="18"/>
      <c r="H204" s="18"/>
      <c r="I204" s="18"/>
      <c r="J204" s="18"/>
      <c r="K204" s="18"/>
      <c r="L204" s="18"/>
      <c r="M204" s="18"/>
      <c r="N204" s="18"/>
      <c r="O204" s="18"/>
      <c r="P204" s="18"/>
      <c r="Q204" s="18"/>
      <c r="R204" s="18"/>
      <c r="S204" s="42"/>
      <c r="T204" s="18"/>
      <c r="U204" s="18"/>
      <c r="V204" s="18"/>
      <c r="W204" s="18"/>
      <c r="X204" s="18"/>
      <c r="Y204" s="18"/>
      <c r="Z204" s="18"/>
      <c r="AA204" s="18"/>
      <c r="AB204" s="18"/>
    </row>
    <row r="205" spans="1:28" ht="13.5" customHeight="1">
      <c r="A205" s="18"/>
      <c r="B205" s="18"/>
      <c r="C205" s="18"/>
      <c r="D205" s="18"/>
      <c r="E205" s="18"/>
      <c r="F205" s="18"/>
      <c r="G205" s="18"/>
      <c r="H205" s="18"/>
      <c r="I205" s="18"/>
      <c r="J205" s="18"/>
      <c r="K205" s="18"/>
      <c r="L205" s="18"/>
      <c r="M205" s="18"/>
      <c r="N205" s="18"/>
      <c r="O205" s="18"/>
      <c r="P205" s="18"/>
      <c r="Q205" s="18"/>
      <c r="R205" s="18"/>
      <c r="S205" s="42"/>
      <c r="T205" s="18"/>
      <c r="U205" s="18"/>
      <c r="V205" s="18"/>
      <c r="W205" s="18"/>
      <c r="X205" s="18"/>
      <c r="Y205" s="18"/>
      <c r="Z205" s="18"/>
      <c r="AA205" s="18"/>
      <c r="AB205" s="18"/>
    </row>
    <row r="206" spans="1:28" ht="13.5" customHeight="1">
      <c r="A206" s="18"/>
      <c r="B206" s="18"/>
      <c r="C206" s="18"/>
      <c r="D206" s="18"/>
      <c r="E206" s="18"/>
      <c r="F206" s="18"/>
      <c r="G206" s="18"/>
      <c r="H206" s="18"/>
      <c r="I206" s="18"/>
      <c r="J206" s="18"/>
      <c r="K206" s="18"/>
      <c r="L206" s="18"/>
      <c r="M206" s="18"/>
      <c r="N206" s="18"/>
      <c r="O206" s="18"/>
      <c r="P206" s="18"/>
      <c r="Q206" s="18"/>
      <c r="R206" s="18"/>
      <c r="S206" s="42"/>
      <c r="T206" s="18"/>
      <c r="U206" s="18"/>
      <c r="V206" s="18"/>
      <c r="W206" s="18"/>
      <c r="X206" s="18"/>
      <c r="Y206" s="18"/>
      <c r="Z206" s="18"/>
      <c r="AA206" s="18"/>
      <c r="AB206" s="18"/>
    </row>
    <row r="207" spans="1:28" ht="13.5" customHeight="1">
      <c r="A207" s="18"/>
      <c r="B207" s="18"/>
      <c r="C207" s="18"/>
      <c r="D207" s="18"/>
      <c r="E207" s="18"/>
      <c r="F207" s="18"/>
      <c r="G207" s="18"/>
      <c r="H207" s="18"/>
      <c r="I207" s="18"/>
      <c r="J207" s="18"/>
      <c r="K207" s="18"/>
      <c r="L207" s="18"/>
      <c r="M207" s="18"/>
      <c r="N207" s="18"/>
      <c r="O207" s="18"/>
      <c r="P207" s="18"/>
      <c r="Q207" s="18"/>
      <c r="R207" s="18"/>
      <c r="S207" s="42"/>
      <c r="T207" s="18"/>
      <c r="U207" s="18"/>
      <c r="V207" s="18"/>
      <c r="W207" s="18"/>
      <c r="X207" s="18"/>
      <c r="Y207" s="18"/>
      <c r="Z207" s="18"/>
      <c r="AA207" s="18"/>
      <c r="AB207" s="18"/>
    </row>
    <row r="208" spans="1:28" ht="13.5" customHeight="1">
      <c r="A208" s="18"/>
      <c r="B208" s="18"/>
      <c r="C208" s="18"/>
      <c r="D208" s="18"/>
      <c r="E208" s="18"/>
      <c r="F208" s="18"/>
      <c r="G208" s="18"/>
      <c r="H208" s="18"/>
      <c r="I208" s="18"/>
      <c r="J208" s="18"/>
      <c r="K208" s="18"/>
      <c r="L208" s="18"/>
      <c r="M208" s="18"/>
      <c r="N208" s="18"/>
      <c r="O208" s="18"/>
      <c r="P208" s="18"/>
      <c r="Q208" s="18"/>
      <c r="R208" s="18"/>
      <c r="S208" s="42"/>
      <c r="T208" s="18"/>
      <c r="U208" s="18"/>
      <c r="V208" s="18"/>
      <c r="W208" s="18"/>
      <c r="X208" s="18"/>
      <c r="Y208" s="18"/>
      <c r="Z208" s="18"/>
      <c r="AA208" s="18"/>
      <c r="AB208" s="18"/>
    </row>
    <row r="209" spans="1:28" ht="13.5" customHeight="1">
      <c r="A209" s="18"/>
      <c r="B209" s="18"/>
      <c r="C209" s="18"/>
      <c r="D209" s="18"/>
      <c r="E209" s="18"/>
      <c r="F209" s="18"/>
      <c r="G209" s="18"/>
      <c r="H209" s="18"/>
      <c r="I209" s="18"/>
      <c r="J209" s="18"/>
      <c r="K209" s="18"/>
      <c r="L209" s="18"/>
      <c r="M209" s="18"/>
      <c r="N209" s="18"/>
      <c r="O209" s="18"/>
      <c r="P209" s="18"/>
      <c r="Q209" s="18"/>
      <c r="R209" s="18"/>
      <c r="S209" s="42"/>
      <c r="T209" s="18"/>
      <c r="U209" s="18"/>
      <c r="V209" s="18"/>
      <c r="W209" s="18"/>
      <c r="X209" s="18"/>
      <c r="Y209" s="18"/>
      <c r="Z209" s="18"/>
      <c r="AA209" s="18"/>
      <c r="AB209" s="18"/>
    </row>
    <row r="210" spans="1:28" ht="13.5" customHeight="1">
      <c r="A210" s="18"/>
      <c r="B210" s="18"/>
      <c r="C210" s="18"/>
      <c r="D210" s="18"/>
      <c r="E210" s="18"/>
      <c r="F210" s="18"/>
      <c r="G210" s="18"/>
      <c r="H210" s="18"/>
      <c r="I210" s="18"/>
      <c r="J210" s="18"/>
      <c r="K210" s="18"/>
      <c r="L210" s="18"/>
      <c r="M210" s="18"/>
      <c r="N210" s="18"/>
      <c r="O210" s="18"/>
      <c r="P210" s="18"/>
      <c r="Q210" s="18"/>
      <c r="R210" s="18"/>
      <c r="S210" s="42"/>
      <c r="T210" s="18"/>
      <c r="U210" s="18"/>
      <c r="V210" s="18"/>
      <c r="W210" s="18"/>
      <c r="X210" s="18"/>
      <c r="Y210" s="18"/>
      <c r="Z210" s="18"/>
      <c r="AA210" s="18"/>
      <c r="AB210" s="18"/>
    </row>
    <row r="211" spans="1:28" ht="13.5" customHeight="1">
      <c r="A211" s="18"/>
      <c r="B211" s="18"/>
      <c r="C211" s="18"/>
      <c r="D211" s="18"/>
      <c r="E211" s="18"/>
      <c r="F211" s="18"/>
      <c r="G211" s="18"/>
      <c r="H211" s="18"/>
      <c r="I211" s="18"/>
      <c r="J211" s="18"/>
      <c r="K211" s="18"/>
      <c r="L211" s="18"/>
      <c r="M211" s="18"/>
      <c r="N211" s="18"/>
      <c r="O211" s="18"/>
      <c r="P211" s="18"/>
      <c r="Q211" s="18"/>
      <c r="R211" s="18"/>
      <c r="S211" s="42"/>
      <c r="T211" s="18"/>
      <c r="U211" s="18"/>
      <c r="V211" s="18"/>
      <c r="W211" s="18"/>
      <c r="X211" s="18"/>
      <c r="Y211" s="18"/>
      <c r="Z211" s="18"/>
      <c r="AA211" s="18"/>
      <c r="AB211" s="18"/>
    </row>
    <row r="212" spans="1:28" ht="13.5" customHeight="1">
      <c r="A212" s="18"/>
      <c r="B212" s="18"/>
      <c r="C212" s="18"/>
      <c r="D212" s="18"/>
      <c r="E212" s="18"/>
      <c r="F212" s="18"/>
      <c r="G212" s="18"/>
      <c r="H212" s="18"/>
      <c r="I212" s="18"/>
      <c r="J212" s="18"/>
      <c r="K212" s="18"/>
      <c r="L212" s="18"/>
      <c r="M212" s="18"/>
      <c r="N212" s="18"/>
      <c r="O212" s="18"/>
      <c r="P212" s="18"/>
      <c r="Q212" s="18"/>
      <c r="R212" s="18"/>
      <c r="S212" s="42"/>
      <c r="T212" s="18"/>
      <c r="U212" s="18"/>
      <c r="V212" s="18"/>
      <c r="W212" s="18"/>
      <c r="X212" s="18"/>
      <c r="Y212" s="18"/>
      <c r="Z212" s="18"/>
      <c r="AA212" s="18"/>
      <c r="AB212" s="18"/>
    </row>
    <row r="213" spans="1:28" ht="13.5" customHeight="1">
      <c r="A213" s="18"/>
      <c r="B213" s="18"/>
      <c r="C213" s="18"/>
      <c r="D213" s="18"/>
      <c r="E213" s="18"/>
      <c r="F213" s="18"/>
      <c r="G213" s="18"/>
      <c r="H213" s="18"/>
      <c r="I213" s="18"/>
      <c r="J213" s="18"/>
      <c r="K213" s="18"/>
      <c r="L213" s="18"/>
      <c r="M213" s="18"/>
      <c r="N213" s="18"/>
      <c r="O213" s="18"/>
      <c r="P213" s="18"/>
      <c r="Q213" s="18"/>
      <c r="R213" s="18"/>
      <c r="S213" s="42"/>
      <c r="T213" s="18"/>
      <c r="U213" s="18"/>
      <c r="V213" s="18"/>
      <c r="W213" s="18"/>
      <c r="X213" s="18"/>
      <c r="Y213" s="18"/>
      <c r="Z213" s="18"/>
      <c r="AA213" s="18"/>
      <c r="AB213" s="18"/>
    </row>
    <row r="214" spans="1:28" ht="13.5" customHeight="1">
      <c r="A214" s="18"/>
      <c r="B214" s="18"/>
      <c r="C214" s="18"/>
      <c r="D214" s="18"/>
      <c r="E214" s="18"/>
      <c r="F214" s="18"/>
      <c r="G214" s="18"/>
      <c r="H214" s="18"/>
      <c r="I214" s="18"/>
      <c r="J214" s="18"/>
      <c r="K214" s="18"/>
      <c r="L214" s="18"/>
      <c r="M214" s="18"/>
      <c r="N214" s="18"/>
      <c r="O214" s="18"/>
      <c r="P214" s="18"/>
      <c r="Q214" s="18"/>
      <c r="R214" s="18"/>
      <c r="S214" s="42"/>
      <c r="T214" s="18"/>
      <c r="U214" s="18"/>
      <c r="V214" s="18"/>
      <c r="W214" s="18"/>
      <c r="X214" s="18"/>
      <c r="Y214" s="18"/>
      <c r="Z214" s="18"/>
      <c r="AA214" s="18"/>
      <c r="AB214" s="18"/>
    </row>
    <row r="215" spans="1:28" ht="13.5" customHeight="1">
      <c r="A215" s="18"/>
      <c r="B215" s="18"/>
      <c r="C215" s="18"/>
      <c r="D215" s="18"/>
      <c r="E215" s="18"/>
      <c r="F215" s="18"/>
      <c r="G215" s="18"/>
      <c r="H215" s="18"/>
      <c r="I215" s="18"/>
      <c r="J215" s="18"/>
      <c r="K215" s="18"/>
      <c r="L215" s="18"/>
      <c r="M215" s="18"/>
      <c r="N215" s="18"/>
      <c r="O215" s="18"/>
      <c r="P215" s="18"/>
      <c r="Q215" s="18"/>
      <c r="R215" s="18"/>
      <c r="S215" s="42"/>
      <c r="T215" s="18"/>
      <c r="U215" s="18"/>
      <c r="V215" s="18"/>
      <c r="W215" s="18"/>
      <c r="X215" s="18"/>
      <c r="Y215" s="18"/>
      <c r="Z215" s="18"/>
      <c r="AA215" s="18"/>
      <c r="AB215" s="18"/>
    </row>
    <row r="216" spans="1:28" ht="13.5" customHeight="1">
      <c r="A216" s="18"/>
      <c r="B216" s="18"/>
      <c r="C216" s="18"/>
      <c r="D216" s="18"/>
      <c r="E216" s="18"/>
      <c r="F216" s="18"/>
      <c r="G216" s="18"/>
      <c r="H216" s="18"/>
      <c r="I216" s="18"/>
      <c r="J216" s="18"/>
      <c r="K216" s="18"/>
      <c r="L216" s="18"/>
      <c r="M216" s="18"/>
      <c r="N216" s="18"/>
      <c r="O216" s="18"/>
      <c r="P216" s="18"/>
      <c r="Q216" s="18"/>
      <c r="R216" s="18"/>
      <c r="S216" s="42"/>
      <c r="T216" s="18"/>
      <c r="U216" s="18"/>
      <c r="V216" s="18"/>
      <c r="W216" s="18"/>
      <c r="X216" s="18"/>
      <c r="Y216" s="18"/>
      <c r="Z216" s="18"/>
      <c r="AA216" s="18"/>
      <c r="AB216" s="18"/>
    </row>
    <row r="217" spans="1:28" ht="13.5" customHeight="1">
      <c r="A217" s="18"/>
      <c r="B217" s="18"/>
      <c r="C217" s="18"/>
      <c r="D217" s="18"/>
      <c r="E217" s="18"/>
      <c r="F217" s="18"/>
      <c r="G217" s="18"/>
      <c r="H217" s="18"/>
      <c r="I217" s="18"/>
      <c r="J217" s="18"/>
      <c r="K217" s="18"/>
      <c r="L217" s="18"/>
      <c r="M217" s="18"/>
      <c r="N217" s="18"/>
      <c r="O217" s="18"/>
      <c r="P217" s="18"/>
      <c r="Q217" s="18"/>
      <c r="R217" s="18"/>
      <c r="S217" s="42"/>
      <c r="T217" s="18"/>
      <c r="U217" s="18"/>
      <c r="V217" s="18"/>
      <c r="W217" s="18"/>
      <c r="X217" s="18"/>
      <c r="Y217" s="18"/>
      <c r="Z217" s="18"/>
      <c r="AA217" s="18"/>
      <c r="AB217" s="18"/>
    </row>
    <row r="218" spans="1:28" ht="13.5" customHeight="1">
      <c r="A218" s="18"/>
      <c r="B218" s="18"/>
      <c r="C218" s="18"/>
      <c r="D218" s="18"/>
      <c r="E218" s="18"/>
      <c r="F218" s="18"/>
      <c r="G218" s="18"/>
      <c r="H218" s="18"/>
      <c r="I218" s="18"/>
      <c r="J218" s="18"/>
      <c r="K218" s="18"/>
      <c r="L218" s="18"/>
      <c r="M218" s="18"/>
      <c r="N218" s="18"/>
      <c r="O218" s="18"/>
      <c r="P218" s="18"/>
      <c r="Q218" s="18"/>
      <c r="R218" s="18"/>
      <c r="S218" s="42"/>
      <c r="T218" s="18"/>
      <c r="U218" s="18"/>
      <c r="V218" s="18"/>
      <c r="W218" s="18"/>
      <c r="X218" s="18"/>
      <c r="Y218" s="18"/>
      <c r="Z218" s="18"/>
      <c r="AA218" s="18"/>
      <c r="AB218" s="18"/>
    </row>
    <row r="219" spans="1:28" ht="13.5" customHeight="1">
      <c r="A219" s="18"/>
      <c r="B219" s="18"/>
      <c r="C219" s="18"/>
      <c r="D219" s="18"/>
      <c r="E219" s="18"/>
      <c r="F219" s="18"/>
      <c r="G219" s="18"/>
      <c r="H219" s="18"/>
      <c r="I219" s="18"/>
      <c r="J219" s="18"/>
      <c r="K219" s="18"/>
      <c r="L219" s="18"/>
      <c r="M219" s="18"/>
      <c r="N219" s="18"/>
      <c r="O219" s="18"/>
      <c r="P219" s="18"/>
      <c r="Q219" s="18"/>
      <c r="R219" s="18"/>
      <c r="S219" s="42"/>
      <c r="T219" s="18"/>
      <c r="U219" s="18"/>
      <c r="V219" s="18"/>
      <c r="W219" s="18"/>
      <c r="X219" s="18"/>
      <c r="Y219" s="18"/>
      <c r="Z219" s="18"/>
      <c r="AA219" s="18"/>
      <c r="AB219" s="18"/>
    </row>
    <row r="220" spans="1:28" ht="13.5" customHeight="1">
      <c r="A220" s="18"/>
      <c r="B220" s="18"/>
      <c r="C220" s="18"/>
      <c r="D220" s="18"/>
      <c r="E220" s="18"/>
      <c r="F220" s="18"/>
      <c r="G220" s="18"/>
      <c r="H220" s="18"/>
      <c r="I220" s="18"/>
      <c r="J220" s="18"/>
      <c r="K220" s="18"/>
      <c r="L220" s="18"/>
      <c r="M220" s="18"/>
      <c r="N220" s="18"/>
      <c r="O220" s="18"/>
      <c r="P220" s="18"/>
      <c r="Q220" s="18"/>
      <c r="R220" s="18"/>
      <c r="S220" s="42"/>
      <c r="T220" s="18"/>
      <c r="U220" s="18"/>
      <c r="V220" s="18"/>
      <c r="W220" s="18"/>
      <c r="X220" s="18"/>
      <c r="Y220" s="18"/>
      <c r="Z220" s="18"/>
      <c r="AA220" s="18"/>
      <c r="AB220" s="18"/>
    </row>
    <row r="221" spans="1:28" ht="13.5" customHeight="1">
      <c r="A221" s="18"/>
      <c r="B221" s="18"/>
      <c r="C221" s="18"/>
      <c r="D221" s="18"/>
      <c r="E221" s="18"/>
      <c r="F221" s="18"/>
      <c r="G221" s="18"/>
      <c r="H221" s="18"/>
      <c r="I221" s="18"/>
      <c r="J221" s="18"/>
      <c r="K221" s="18"/>
      <c r="L221" s="18"/>
      <c r="M221" s="18"/>
      <c r="N221" s="18"/>
      <c r="O221" s="18"/>
      <c r="P221" s="18"/>
      <c r="Q221" s="18"/>
      <c r="R221" s="18"/>
      <c r="S221" s="42"/>
      <c r="T221" s="18"/>
      <c r="U221" s="18"/>
      <c r="V221" s="18"/>
      <c r="W221" s="18"/>
      <c r="X221" s="18"/>
      <c r="Y221" s="18"/>
      <c r="Z221" s="18"/>
      <c r="AA221" s="18"/>
      <c r="AB221" s="18"/>
    </row>
    <row r="222" spans="1:28" ht="13.5" customHeight="1">
      <c r="A222" s="18"/>
      <c r="B222" s="18"/>
      <c r="C222" s="18"/>
      <c r="D222" s="18"/>
      <c r="E222" s="18"/>
      <c r="F222" s="18"/>
      <c r="G222" s="18"/>
      <c r="H222" s="18"/>
      <c r="I222" s="18"/>
      <c r="J222" s="18"/>
      <c r="K222" s="18"/>
      <c r="L222" s="18"/>
      <c r="M222" s="18"/>
      <c r="N222" s="18"/>
      <c r="O222" s="18"/>
      <c r="P222" s="18"/>
      <c r="Q222" s="18"/>
      <c r="R222" s="18"/>
      <c r="S222" s="42"/>
      <c r="T222" s="18"/>
      <c r="U222" s="18"/>
      <c r="V222" s="18"/>
      <c r="W222" s="18"/>
      <c r="X222" s="18"/>
      <c r="Y222" s="18"/>
      <c r="Z222" s="18"/>
      <c r="AA222" s="18"/>
      <c r="AB222" s="18"/>
    </row>
    <row r="223" spans="1:28" ht="13.5" customHeight="1">
      <c r="A223" s="18"/>
      <c r="B223" s="18"/>
      <c r="C223" s="18"/>
      <c r="D223" s="18"/>
      <c r="E223" s="18"/>
      <c r="F223" s="18"/>
      <c r="G223" s="18"/>
      <c r="H223" s="18"/>
      <c r="I223" s="18"/>
      <c r="J223" s="18"/>
      <c r="K223" s="18"/>
      <c r="L223" s="18"/>
      <c r="M223" s="18"/>
      <c r="N223" s="18"/>
      <c r="O223" s="18"/>
      <c r="P223" s="18"/>
      <c r="Q223" s="18"/>
      <c r="R223" s="18"/>
      <c r="S223" s="42"/>
      <c r="T223" s="18"/>
      <c r="U223" s="18"/>
      <c r="V223" s="18"/>
      <c r="W223" s="18"/>
      <c r="X223" s="18"/>
      <c r="Y223" s="18"/>
      <c r="Z223" s="18"/>
      <c r="AA223" s="18"/>
      <c r="AB223" s="18"/>
    </row>
    <row r="224" spans="1:28" ht="13.5" customHeight="1">
      <c r="A224" s="18"/>
      <c r="B224" s="18"/>
      <c r="C224" s="18"/>
      <c r="D224" s="18"/>
      <c r="E224" s="18"/>
      <c r="F224" s="18"/>
      <c r="G224" s="18"/>
      <c r="H224" s="18"/>
      <c r="I224" s="18"/>
      <c r="J224" s="18"/>
      <c r="K224" s="18"/>
      <c r="L224" s="18"/>
      <c r="M224" s="18"/>
      <c r="N224" s="18"/>
      <c r="O224" s="18"/>
      <c r="P224" s="18"/>
      <c r="Q224" s="18"/>
      <c r="R224" s="18"/>
      <c r="S224" s="42"/>
      <c r="T224" s="18"/>
      <c r="U224" s="18"/>
      <c r="V224" s="18"/>
      <c r="W224" s="18"/>
      <c r="X224" s="18"/>
      <c r="Y224" s="18"/>
      <c r="Z224" s="18"/>
      <c r="AA224" s="18"/>
      <c r="AB224" s="18"/>
    </row>
    <row r="225" spans="1:28" ht="13.5" customHeight="1">
      <c r="A225" s="18"/>
      <c r="B225" s="18"/>
      <c r="C225" s="18"/>
      <c r="D225" s="18"/>
      <c r="E225" s="18"/>
      <c r="F225" s="18"/>
      <c r="G225" s="18"/>
      <c r="H225" s="18"/>
      <c r="I225" s="18"/>
      <c r="J225" s="18"/>
      <c r="K225" s="18"/>
      <c r="L225" s="18"/>
      <c r="M225" s="18"/>
      <c r="N225" s="18"/>
      <c r="O225" s="18"/>
      <c r="P225" s="18"/>
      <c r="Q225" s="18"/>
      <c r="R225" s="18"/>
      <c r="S225" s="42"/>
      <c r="T225" s="18"/>
      <c r="U225" s="18"/>
      <c r="V225" s="18"/>
      <c r="W225" s="18"/>
      <c r="X225" s="18"/>
      <c r="Y225" s="18"/>
      <c r="Z225" s="18"/>
      <c r="AA225" s="18"/>
      <c r="AB225" s="18"/>
    </row>
    <row r="226" spans="1:28" ht="13.5" customHeight="1">
      <c r="A226" s="18"/>
      <c r="B226" s="18"/>
      <c r="C226" s="18"/>
      <c r="D226" s="18"/>
      <c r="E226" s="18"/>
      <c r="F226" s="18"/>
      <c r="G226" s="18"/>
      <c r="H226" s="18"/>
      <c r="I226" s="18"/>
      <c r="J226" s="18"/>
      <c r="K226" s="18"/>
      <c r="L226" s="18"/>
      <c r="M226" s="18"/>
      <c r="N226" s="18"/>
      <c r="O226" s="18"/>
      <c r="P226" s="18"/>
      <c r="Q226" s="18"/>
      <c r="R226" s="18"/>
      <c r="S226" s="42"/>
      <c r="T226" s="18"/>
      <c r="U226" s="18"/>
      <c r="V226" s="18"/>
      <c r="W226" s="18"/>
      <c r="X226" s="18"/>
      <c r="Y226" s="18"/>
      <c r="Z226" s="18"/>
      <c r="AA226" s="18"/>
      <c r="AB226" s="18"/>
    </row>
    <row r="227" spans="1:28" ht="13.5" customHeight="1">
      <c r="A227" s="18"/>
      <c r="B227" s="18"/>
      <c r="C227" s="18"/>
      <c r="D227" s="18"/>
      <c r="E227" s="18"/>
      <c r="F227" s="18"/>
      <c r="G227" s="18"/>
      <c r="H227" s="18"/>
      <c r="I227" s="18"/>
      <c r="J227" s="18"/>
      <c r="K227" s="18"/>
      <c r="L227" s="18"/>
      <c r="M227" s="18"/>
      <c r="N227" s="18"/>
      <c r="O227" s="18"/>
      <c r="P227" s="18"/>
      <c r="Q227" s="18"/>
      <c r="R227" s="18"/>
      <c r="S227" s="42"/>
      <c r="T227" s="18"/>
      <c r="U227" s="18"/>
      <c r="V227" s="18"/>
      <c r="W227" s="18"/>
      <c r="X227" s="18"/>
      <c r="Y227" s="18"/>
      <c r="Z227" s="18"/>
      <c r="AA227" s="18"/>
      <c r="AB227" s="18"/>
    </row>
    <row r="228" spans="1:28" ht="13.5" customHeight="1">
      <c r="A228" s="18"/>
      <c r="B228" s="18"/>
      <c r="C228" s="18"/>
      <c r="D228" s="18"/>
      <c r="E228" s="18"/>
      <c r="F228" s="18"/>
      <c r="G228" s="18"/>
      <c r="H228" s="18"/>
      <c r="I228" s="18"/>
      <c r="J228" s="18"/>
      <c r="K228" s="18"/>
      <c r="L228" s="18"/>
      <c r="M228" s="18"/>
      <c r="N228" s="18"/>
      <c r="O228" s="18"/>
      <c r="P228" s="18"/>
      <c r="Q228" s="18"/>
      <c r="R228" s="18"/>
      <c r="S228" s="42"/>
      <c r="T228" s="18"/>
      <c r="U228" s="18"/>
      <c r="V228" s="18"/>
      <c r="W228" s="18"/>
      <c r="X228" s="18"/>
      <c r="Y228" s="18"/>
      <c r="Z228" s="18"/>
      <c r="AA228" s="18"/>
      <c r="AB228" s="18"/>
    </row>
    <row r="229" spans="1:28" ht="13.5" customHeight="1">
      <c r="A229" s="18"/>
      <c r="B229" s="18"/>
      <c r="C229" s="18"/>
      <c r="D229" s="18"/>
      <c r="E229" s="18"/>
      <c r="F229" s="18"/>
      <c r="G229" s="18"/>
      <c r="H229" s="18"/>
      <c r="I229" s="18"/>
      <c r="J229" s="18"/>
      <c r="K229" s="18"/>
      <c r="L229" s="18"/>
      <c r="M229" s="18"/>
      <c r="N229" s="18"/>
      <c r="O229" s="18"/>
      <c r="P229" s="18"/>
      <c r="Q229" s="18"/>
      <c r="R229" s="18"/>
      <c r="S229" s="42"/>
      <c r="T229" s="18"/>
      <c r="U229" s="18"/>
      <c r="V229" s="18"/>
      <c r="W229" s="18"/>
      <c r="X229" s="18"/>
      <c r="Y229" s="18"/>
      <c r="Z229" s="18"/>
      <c r="AA229" s="18"/>
      <c r="AB229" s="18"/>
    </row>
    <row r="230" spans="1:28" ht="13.5" customHeight="1">
      <c r="A230" s="18"/>
      <c r="B230" s="18"/>
      <c r="C230" s="18"/>
      <c r="D230" s="18"/>
      <c r="E230" s="18"/>
      <c r="F230" s="18"/>
      <c r="G230" s="18"/>
      <c r="H230" s="18"/>
      <c r="I230" s="18"/>
      <c r="J230" s="18"/>
      <c r="K230" s="18"/>
      <c r="L230" s="18"/>
      <c r="M230" s="18"/>
      <c r="N230" s="18"/>
      <c r="O230" s="18"/>
      <c r="P230" s="18"/>
      <c r="Q230" s="18"/>
      <c r="R230" s="18"/>
      <c r="S230" s="42"/>
      <c r="T230" s="18"/>
      <c r="U230" s="18"/>
      <c r="V230" s="18"/>
      <c r="W230" s="18"/>
      <c r="X230" s="18"/>
      <c r="Y230" s="18"/>
      <c r="Z230" s="18"/>
      <c r="AA230" s="18"/>
      <c r="AB230" s="18"/>
    </row>
    <row r="231" spans="1:28" ht="13.5" customHeight="1">
      <c r="A231" s="18"/>
      <c r="B231" s="18"/>
      <c r="C231" s="18"/>
      <c r="D231" s="18"/>
      <c r="E231" s="18"/>
      <c r="F231" s="18"/>
      <c r="G231" s="18"/>
      <c r="H231" s="18"/>
      <c r="I231" s="18"/>
      <c r="J231" s="18"/>
      <c r="K231" s="18"/>
      <c r="L231" s="18"/>
      <c r="M231" s="18"/>
      <c r="N231" s="18"/>
      <c r="O231" s="18"/>
      <c r="P231" s="18"/>
      <c r="Q231" s="18"/>
      <c r="R231" s="18"/>
      <c r="S231" s="42"/>
      <c r="T231" s="18"/>
      <c r="U231" s="18"/>
      <c r="V231" s="18"/>
      <c r="W231" s="18"/>
      <c r="X231" s="18"/>
      <c r="Y231" s="18"/>
      <c r="Z231" s="18"/>
      <c r="AA231" s="18"/>
      <c r="AB231" s="18"/>
    </row>
    <row r="232" spans="1:28" ht="13.5" customHeight="1">
      <c r="A232" s="18"/>
      <c r="B232" s="18"/>
      <c r="C232" s="18"/>
      <c r="D232" s="18"/>
      <c r="E232" s="18"/>
      <c r="F232" s="18"/>
      <c r="G232" s="18"/>
      <c r="H232" s="18"/>
      <c r="I232" s="18"/>
      <c r="J232" s="18"/>
      <c r="K232" s="18"/>
      <c r="L232" s="18"/>
      <c r="M232" s="18"/>
      <c r="N232" s="18"/>
      <c r="O232" s="18"/>
      <c r="P232" s="18"/>
      <c r="Q232" s="18"/>
      <c r="R232" s="18"/>
      <c r="S232" s="42"/>
      <c r="T232" s="18"/>
      <c r="U232" s="18"/>
      <c r="V232" s="18"/>
      <c r="W232" s="18"/>
      <c r="X232" s="18"/>
      <c r="Y232" s="18"/>
      <c r="Z232" s="18"/>
      <c r="AA232" s="18"/>
      <c r="AB232" s="18"/>
    </row>
    <row r="233" spans="1:28" ht="13.5" customHeight="1">
      <c r="A233" s="18"/>
      <c r="B233" s="18"/>
      <c r="C233" s="18"/>
      <c r="D233" s="18"/>
      <c r="E233" s="18"/>
      <c r="F233" s="18"/>
      <c r="G233" s="18"/>
      <c r="H233" s="18"/>
      <c r="I233" s="18"/>
      <c r="J233" s="18"/>
      <c r="K233" s="18"/>
      <c r="L233" s="18"/>
      <c r="M233" s="18"/>
      <c r="N233" s="18"/>
      <c r="O233" s="18"/>
      <c r="P233" s="18"/>
      <c r="Q233" s="18"/>
      <c r="R233" s="18"/>
      <c r="S233" s="42"/>
      <c r="T233" s="18"/>
      <c r="U233" s="18"/>
      <c r="V233" s="18"/>
      <c r="W233" s="18"/>
      <c r="X233" s="18"/>
      <c r="Y233" s="18"/>
      <c r="Z233" s="18"/>
      <c r="AA233" s="18"/>
      <c r="AB233" s="18"/>
    </row>
    <row r="234" spans="1:28" ht="13.5" customHeight="1">
      <c r="A234" s="18"/>
      <c r="B234" s="18"/>
      <c r="C234" s="18"/>
      <c r="D234" s="18"/>
      <c r="E234" s="18"/>
      <c r="F234" s="18"/>
      <c r="G234" s="18"/>
      <c r="H234" s="18"/>
      <c r="I234" s="18"/>
      <c r="J234" s="18"/>
      <c r="K234" s="18"/>
      <c r="L234" s="18"/>
      <c r="M234" s="18"/>
      <c r="N234" s="18"/>
      <c r="O234" s="18"/>
      <c r="P234" s="18"/>
      <c r="Q234" s="18"/>
      <c r="R234" s="18"/>
      <c r="S234" s="42"/>
      <c r="T234" s="18"/>
      <c r="U234" s="18"/>
      <c r="V234" s="18"/>
      <c r="W234" s="18"/>
      <c r="X234" s="18"/>
      <c r="Y234" s="18"/>
      <c r="Z234" s="18"/>
      <c r="AA234" s="18"/>
      <c r="AB234" s="18"/>
    </row>
    <row r="235" spans="1:28" ht="13.5" customHeight="1">
      <c r="A235" s="18"/>
      <c r="B235" s="18"/>
      <c r="C235" s="18"/>
      <c r="D235" s="18"/>
      <c r="E235" s="18"/>
      <c r="F235" s="18"/>
      <c r="G235" s="18"/>
      <c r="H235" s="18"/>
      <c r="I235" s="18"/>
      <c r="J235" s="18"/>
      <c r="K235" s="18"/>
      <c r="L235" s="18"/>
      <c r="M235" s="18"/>
      <c r="N235" s="18"/>
      <c r="O235" s="18"/>
      <c r="P235" s="18"/>
      <c r="Q235" s="18"/>
      <c r="R235" s="18"/>
      <c r="S235" s="42"/>
      <c r="T235" s="18"/>
      <c r="U235" s="18"/>
      <c r="V235" s="18"/>
      <c r="W235" s="18"/>
      <c r="X235" s="18"/>
      <c r="Y235" s="18"/>
      <c r="Z235" s="18"/>
      <c r="AA235" s="18"/>
      <c r="AB235" s="18"/>
    </row>
    <row r="236" spans="1:28" ht="13.5" customHeight="1">
      <c r="A236" s="18"/>
      <c r="B236" s="18"/>
      <c r="C236" s="18"/>
      <c r="D236" s="18"/>
      <c r="E236" s="18"/>
      <c r="F236" s="18"/>
      <c r="G236" s="18"/>
      <c r="H236" s="18"/>
      <c r="I236" s="18"/>
      <c r="J236" s="18"/>
      <c r="K236" s="18"/>
      <c r="L236" s="18"/>
      <c r="M236" s="18"/>
      <c r="N236" s="18"/>
      <c r="O236" s="18"/>
      <c r="P236" s="18"/>
      <c r="Q236" s="18"/>
      <c r="R236" s="18"/>
      <c r="S236" s="42"/>
      <c r="T236" s="18"/>
      <c r="U236" s="18"/>
      <c r="V236" s="18"/>
      <c r="W236" s="18"/>
      <c r="X236" s="18"/>
      <c r="Y236" s="18"/>
      <c r="Z236" s="18"/>
      <c r="AA236" s="18"/>
      <c r="AB236" s="18"/>
    </row>
    <row r="237" spans="1:28" ht="13.5" customHeight="1">
      <c r="A237" s="18"/>
      <c r="B237" s="18"/>
      <c r="C237" s="18"/>
      <c r="D237" s="18"/>
      <c r="E237" s="18"/>
      <c r="F237" s="18"/>
      <c r="G237" s="18"/>
      <c r="H237" s="18"/>
      <c r="I237" s="18"/>
      <c r="J237" s="18"/>
      <c r="K237" s="18"/>
      <c r="L237" s="18"/>
      <c r="M237" s="18"/>
      <c r="N237" s="18"/>
      <c r="O237" s="18"/>
      <c r="P237" s="18"/>
      <c r="Q237" s="18"/>
      <c r="R237" s="18"/>
      <c r="S237" s="42"/>
      <c r="T237" s="18"/>
      <c r="U237" s="18"/>
      <c r="V237" s="18"/>
      <c r="W237" s="18"/>
      <c r="X237" s="18"/>
      <c r="Y237" s="18"/>
      <c r="Z237" s="18"/>
      <c r="AA237" s="18"/>
      <c r="AB237" s="18"/>
    </row>
    <row r="238" spans="1:28" ht="13.5" customHeight="1">
      <c r="A238" s="18"/>
      <c r="B238" s="18"/>
      <c r="C238" s="18"/>
      <c r="D238" s="18"/>
      <c r="E238" s="18"/>
      <c r="F238" s="18"/>
      <c r="G238" s="18"/>
      <c r="H238" s="18"/>
      <c r="I238" s="18"/>
      <c r="J238" s="18"/>
      <c r="K238" s="18"/>
      <c r="L238" s="18"/>
      <c r="M238" s="18"/>
      <c r="N238" s="18"/>
      <c r="O238" s="18"/>
      <c r="P238" s="18"/>
      <c r="Q238" s="18"/>
      <c r="R238" s="18"/>
      <c r="S238" s="42"/>
      <c r="T238" s="18"/>
      <c r="U238" s="18"/>
      <c r="V238" s="18"/>
      <c r="W238" s="18"/>
      <c r="X238" s="18"/>
      <c r="Y238" s="18"/>
      <c r="Z238" s="18"/>
      <c r="AA238" s="18"/>
      <c r="AB238" s="18"/>
    </row>
    <row r="239" spans="1:28" ht="13.5" customHeight="1">
      <c r="A239" s="18"/>
      <c r="B239" s="18"/>
      <c r="C239" s="18"/>
      <c r="D239" s="18"/>
      <c r="E239" s="18"/>
      <c r="F239" s="18"/>
      <c r="G239" s="18"/>
      <c r="H239" s="18"/>
      <c r="I239" s="18"/>
      <c r="J239" s="18"/>
      <c r="K239" s="18"/>
      <c r="L239" s="18"/>
      <c r="M239" s="18"/>
      <c r="N239" s="18"/>
      <c r="O239" s="18"/>
      <c r="P239" s="18"/>
      <c r="Q239" s="18"/>
      <c r="R239" s="18"/>
      <c r="S239" s="42"/>
      <c r="T239" s="18"/>
      <c r="U239" s="18"/>
      <c r="V239" s="18"/>
      <c r="W239" s="18"/>
      <c r="X239" s="18"/>
      <c r="Y239" s="18"/>
      <c r="Z239" s="18"/>
      <c r="AA239" s="18"/>
      <c r="AB239" s="18"/>
    </row>
    <row r="240" spans="1:28" ht="13.5" customHeight="1">
      <c r="A240" s="18"/>
      <c r="B240" s="18"/>
      <c r="C240" s="18"/>
      <c r="D240" s="18"/>
      <c r="E240" s="18"/>
      <c r="F240" s="18"/>
      <c r="G240" s="18"/>
      <c r="H240" s="18"/>
      <c r="I240" s="18"/>
      <c r="J240" s="18"/>
      <c r="K240" s="18"/>
      <c r="L240" s="18"/>
      <c r="M240" s="18"/>
      <c r="N240" s="18"/>
      <c r="O240" s="18"/>
      <c r="P240" s="18"/>
      <c r="Q240" s="18"/>
      <c r="R240" s="18"/>
      <c r="S240" s="42"/>
      <c r="T240" s="18"/>
      <c r="U240" s="18"/>
      <c r="V240" s="18"/>
      <c r="W240" s="18"/>
      <c r="X240" s="18"/>
      <c r="Y240" s="18"/>
      <c r="Z240" s="18"/>
      <c r="AA240" s="18"/>
      <c r="AB240" s="18"/>
    </row>
    <row r="241" spans="1:28" ht="13.5" customHeight="1">
      <c r="A241" s="18"/>
      <c r="B241" s="18"/>
      <c r="C241" s="18"/>
      <c r="D241" s="18"/>
      <c r="E241" s="18"/>
      <c r="F241" s="18"/>
      <c r="G241" s="18"/>
      <c r="H241" s="18"/>
      <c r="I241" s="18"/>
      <c r="J241" s="18"/>
      <c r="K241" s="18"/>
      <c r="L241" s="18"/>
      <c r="M241" s="18"/>
      <c r="N241" s="18"/>
      <c r="O241" s="18"/>
      <c r="P241" s="18"/>
      <c r="Q241" s="18"/>
      <c r="R241" s="18"/>
      <c r="S241" s="42"/>
      <c r="T241" s="18"/>
      <c r="U241" s="18"/>
      <c r="V241" s="18"/>
      <c r="W241" s="18"/>
      <c r="X241" s="18"/>
      <c r="Y241" s="18"/>
      <c r="Z241" s="18"/>
      <c r="AA241" s="18"/>
      <c r="AB241" s="18"/>
    </row>
    <row r="242" spans="1:28" ht="13.5" customHeight="1">
      <c r="A242" s="18"/>
      <c r="B242" s="18"/>
      <c r="C242" s="18"/>
      <c r="D242" s="18"/>
      <c r="E242" s="18"/>
      <c r="F242" s="18"/>
      <c r="G242" s="18"/>
      <c r="H242" s="18"/>
      <c r="I242" s="18"/>
      <c r="J242" s="18"/>
      <c r="K242" s="18"/>
      <c r="L242" s="18"/>
      <c r="M242" s="18"/>
      <c r="N242" s="18"/>
      <c r="O242" s="18"/>
      <c r="P242" s="18"/>
      <c r="Q242" s="18"/>
      <c r="R242" s="18"/>
      <c r="S242" s="42"/>
      <c r="T242" s="18"/>
      <c r="U242" s="18"/>
      <c r="V242" s="18"/>
      <c r="W242" s="18"/>
      <c r="X242" s="18"/>
      <c r="Y242" s="18"/>
      <c r="Z242" s="18"/>
      <c r="AA242" s="18"/>
      <c r="AB242" s="18"/>
    </row>
    <row r="243" spans="1:28" ht="13.5" customHeight="1">
      <c r="A243" s="18"/>
      <c r="B243" s="18"/>
      <c r="C243" s="18"/>
      <c r="D243" s="18"/>
      <c r="E243" s="18"/>
      <c r="F243" s="18"/>
      <c r="G243" s="18"/>
      <c r="H243" s="18"/>
      <c r="I243" s="18"/>
      <c r="J243" s="18"/>
      <c r="K243" s="18"/>
      <c r="L243" s="18"/>
      <c r="M243" s="18"/>
      <c r="N243" s="18"/>
      <c r="O243" s="18"/>
      <c r="P243" s="18"/>
      <c r="Q243" s="18"/>
      <c r="R243" s="18"/>
      <c r="S243" s="42"/>
      <c r="T243" s="18"/>
      <c r="U243" s="18"/>
      <c r="V243" s="18"/>
      <c r="W243" s="18"/>
      <c r="X243" s="18"/>
      <c r="Y243" s="18"/>
      <c r="Z243" s="18"/>
      <c r="AA243" s="18"/>
      <c r="AB243" s="18"/>
    </row>
    <row r="244" spans="1:28" ht="13.5" customHeight="1">
      <c r="A244" s="18"/>
      <c r="B244" s="18"/>
      <c r="C244" s="18"/>
      <c r="D244" s="18"/>
      <c r="E244" s="18"/>
      <c r="F244" s="18"/>
      <c r="G244" s="18"/>
      <c r="H244" s="18"/>
      <c r="I244" s="18"/>
      <c r="J244" s="18"/>
      <c r="K244" s="18"/>
      <c r="L244" s="18"/>
      <c r="M244" s="18"/>
      <c r="N244" s="18"/>
      <c r="O244" s="18"/>
      <c r="P244" s="18"/>
      <c r="Q244" s="18"/>
      <c r="R244" s="18"/>
      <c r="S244" s="42"/>
      <c r="T244" s="18"/>
      <c r="U244" s="18"/>
      <c r="V244" s="18"/>
      <c r="W244" s="18"/>
      <c r="X244" s="18"/>
      <c r="Y244" s="18"/>
      <c r="Z244" s="18"/>
      <c r="AA244" s="18"/>
      <c r="AB244" s="18"/>
    </row>
    <row r="245" spans="1:28" ht="13.5" customHeight="1">
      <c r="A245" s="18"/>
      <c r="B245" s="18"/>
      <c r="C245" s="18"/>
      <c r="D245" s="18"/>
      <c r="E245" s="18"/>
      <c r="F245" s="18"/>
      <c r="G245" s="18"/>
      <c r="H245" s="18"/>
      <c r="I245" s="18"/>
      <c r="J245" s="18"/>
      <c r="K245" s="18"/>
      <c r="L245" s="18"/>
      <c r="M245" s="18"/>
      <c r="N245" s="18"/>
      <c r="O245" s="18"/>
      <c r="P245" s="18"/>
      <c r="Q245" s="18"/>
      <c r="R245" s="18"/>
      <c r="S245" s="42"/>
      <c r="T245" s="18"/>
      <c r="U245" s="18"/>
      <c r="V245" s="18"/>
      <c r="W245" s="18"/>
      <c r="X245" s="18"/>
      <c r="Y245" s="18"/>
      <c r="Z245" s="18"/>
      <c r="AA245" s="18"/>
      <c r="AB245" s="18"/>
    </row>
    <row r="246" spans="1:28" ht="13.5" customHeight="1">
      <c r="A246" s="18"/>
      <c r="B246" s="18"/>
      <c r="C246" s="18"/>
      <c r="D246" s="18"/>
      <c r="E246" s="18"/>
      <c r="F246" s="18"/>
      <c r="G246" s="18"/>
      <c r="H246" s="18"/>
      <c r="I246" s="18"/>
      <c r="J246" s="18"/>
      <c r="K246" s="18"/>
      <c r="L246" s="18"/>
      <c r="M246" s="18"/>
      <c r="N246" s="18"/>
      <c r="O246" s="18"/>
      <c r="P246" s="18"/>
      <c r="Q246" s="18"/>
      <c r="R246" s="18"/>
      <c r="S246" s="42"/>
      <c r="T246" s="18"/>
      <c r="U246" s="18"/>
      <c r="V246" s="18"/>
      <c r="W246" s="18"/>
      <c r="X246" s="18"/>
      <c r="Y246" s="18"/>
      <c r="Z246" s="18"/>
      <c r="AA246" s="18"/>
      <c r="AB246" s="18"/>
    </row>
    <row r="247" spans="1:28" ht="13.5" customHeight="1">
      <c r="A247" s="18"/>
      <c r="B247" s="18"/>
      <c r="C247" s="18"/>
      <c r="D247" s="18"/>
      <c r="E247" s="18"/>
      <c r="F247" s="18"/>
      <c r="G247" s="18"/>
      <c r="H247" s="18"/>
      <c r="I247" s="18"/>
      <c r="J247" s="18"/>
      <c r="K247" s="18"/>
      <c r="L247" s="18"/>
      <c r="M247" s="18"/>
      <c r="N247" s="18"/>
      <c r="O247" s="18"/>
      <c r="P247" s="18"/>
      <c r="Q247" s="18"/>
      <c r="R247" s="18"/>
      <c r="S247" s="42"/>
      <c r="T247" s="18"/>
      <c r="U247" s="18"/>
      <c r="V247" s="18"/>
      <c r="W247" s="18"/>
      <c r="X247" s="18"/>
      <c r="Y247" s="18"/>
      <c r="Z247" s="18"/>
      <c r="AA247" s="18"/>
      <c r="AB247" s="18"/>
    </row>
    <row r="248" spans="1:28" ht="13.5" customHeight="1">
      <c r="A248" s="18"/>
      <c r="B248" s="18"/>
      <c r="C248" s="18"/>
      <c r="D248" s="18"/>
      <c r="E248" s="18"/>
      <c r="F248" s="18"/>
      <c r="G248" s="18"/>
      <c r="H248" s="18"/>
      <c r="I248" s="18"/>
      <c r="J248" s="18"/>
      <c r="K248" s="18"/>
      <c r="L248" s="18"/>
      <c r="M248" s="18"/>
      <c r="N248" s="18"/>
      <c r="O248" s="18"/>
      <c r="P248" s="18"/>
      <c r="Q248" s="18"/>
      <c r="R248" s="18"/>
      <c r="S248" s="42"/>
      <c r="T248" s="18"/>
      <c r="U248" s="18"/>
      <c r="V248" s="18"/>
      <c r="W248" s="18"/>
      <c r="X248" s="18"/>
      <c r="Y248" s="18"/>
      <c r="Z248" s="18"/>
      <c r="AA248" s="18"/>
      <c r="AB248" s="18"/>
    </row>
    <row r="249" spans="1:28" ht="13.5" customHeight="1">
      <c r="A249" s="18"/>
      <c r="B249" s="18"/>
      <c r="C249" s="18"/>
      <c r="D249" s="18"/>
      <c r="E249" s="18"/>
      <c r="F249" s="18"/>
      <c r="G249" s="18"/>
      <c r="H249" s="18"/>
      <c r="I249" s="18"/>
      <c r="J249" s="18"/>
      <c r="K249" s="18"/>
      <c r="L249" s="18"/>
      <c r="M249" s="18"/>
      <c r="N249" s="18"/>
      <c r="O249" s="18"/>
      <c r="P249" s="18"/>
      <c r="Q249" s="18"/>
      <c r="R249" s="18"/>
      <c r="S249" s="42"/>
      <c r="T249" s="18"/>
      <c r="U249" s="18"/>
      <c r="V249" s="18"/>
      <c r="W249" s="18"/>
      <c r="X249" s="18"/>
      <c r="Y249" s="18"/>
      <c r="Z249" s="18"/>
      <c r="AA249" s="18"/>
      <c r="AB249" s="18"/>
    </row>
    <row r="250" spans="1:28" ht="13.5" customHeight="1">
      <c r="A250" s="18"/>
      <c r="B250" s="18"/>
      <c r="C250" s="18"/>
      <c r="D250" s="18"/>
      <c r="E250" s="18"/>
      <c r="F250" s="18"/>
      <c r="G250" s="18"/>
      <c r="H250" s="18"/>
      <c r="I250" s="18"/>
      <c r="J250" s="18"/>
      <c r="K250" s="18"/>
      <c r="L250" s="18"/>
      <c r="M250" s="18"/>
      <c r="N250" s="18"/>
      <c r="O250" s="18"/>
      <c r="P250" s="18"/>
      <c r="Q250" s="18"/>
      <c r="R250" s="18"/>
      <c r="S250" s="42"/>
      <c r="T250" s="18"/>
      <c r="U250" s="18"/>
      <c r="V250" s="18"/>
      <c r="W250" s="18"/>
      <c r="X250" s="18"/>
      <c r="Y250" s="18"/>
      <c r="Z250" s="18"/>
      <c r="AA250" s="18"/>
      <c r="AB250" s="18"/>
    </row>
    <row r="251" spans="1:28" ht="13.5" customHeight="1">
      <c r="A251" s="18"/>
      <c r="B251" s="18"/>
      <c r="C251" s="18"/>
      <c r="D251" s="18"/>
      <c r="E251" s="18"/>
      <c r="F251" s="18"/>
      <c r="G251" s="18"/>
      <c r="H251" s="18"/>
      <c r="I251" s="18"/>
      <c r="J251" s="18"/>
      <c r="K251" s="18"/>
      <c r="L251" s="18"/>
      <c r="M251" s="18"/>
      <c r="N251" s="18"/>
      <c r="O251" s="18"/>
      <c r="P251" s="18"/>
      <c r="Q251" s="18"/>
      <c r="R251" s="18"/>
      <c r="S251" s="42"/>
      <c r="T251" s="18"/>
      <c r="U251" s="18"/>
      <c r="V251" s="18"/>
      <c r="W251" s="18"/>
      <c r="X251" s="18"/>
      <c r="Y251" s="18"/>
      <c r="Z251" s="18"/>
      <c r="AA251" s="18"/>
      <c r="AB251" s="18"/>
    </row>
    <row r="252" spans="1:28" ht="13.5" customHeight="1">
      <c r="A252" s="18"/>
      <c r="B252" s="18"/>
      <c r="C252" s="18"/>
      <c r="D252" s="18"/>
      <c r="E252" s="18"/>
      <c r="F252" s="18"/>
      <c r="G252" s="18"/>
      <c r="H252" s="18"/>
      <c r="I252" s="18"/>
      <c r="J252" s="18"/>
      <c r="K252" s="18"/>
      <c r="L252" s="18"/>
      <c r="M252" s="18"/>
      <c r="N252" s="18"/>
      <c r="O252" s="18"/>
      <c r="P252" s="18"/>
      <c r="Q252" s="18"/>
      <c r="R252" s="18"/>
      <c r="S252" s="42"/>
      <c r="T252" s="18"/>
      <c r="U252" s="18"/>
      <c r="V252" s="18"/>
      <c r="W252" s="18"/>
      <c r="X252" s="18"/>
      <c r="Y252" s="18"/>
      <c r="Z252" s="18"/>
      <c r="AA252" s="18"/>
      <c r="AB252" s="18"/>
    </row>
    <row r="253" spans="1:28" ht="13.5" customHeight="1">
      <c r="A253" s="18"/>
      <c r="B253" s="18"/>
      <c r="C253" s="18"/>
      <c r="D253" s="18"/>
      <c r="E253" s="18"/>
      <c r="F253" s="18"/>
      <c r="G253" s="18"/>
      <c r="H253" s="18"/>
      <c r="I253" s="18"/>
      <c r="J253" s="18"/>
      <c r="K253" s="18"/>
      <c r="L253" s="18"/>
      <c r="M253" s="18"/>
      <c r="N253" s="18"/>
      <c r="O253" s="18"/>
      <c r="P253" s="18"/>
      <c r="Q253" s="18"/>
      <c r="R253" s="18"/>
      <c r="S253" s="42"/>
      <c r="T253" s="18"/>
      <c r="U253" s="18"/>
      <c r="V253" s="18"/>
      <c r="W253" s="18"/>
      <c r="X253" s="18"/>
      <c r="Y253" s="18"/>
      <c r="Z253" s="18"/>
      <c r="AA253" s="18"/>
      <c r="AB253" s="18"/>
    </row>
    <row r="254" spans="1:28" ht="13.5" customHeight="1">
      <c r="A254" s="18"/>
      <c r="B254" s="18"/>
      <c r="C254" s="18"/>
      <c r="D254" s="18"/>
      <c r="E254" s="18"/>
      <c r="F254" s="18"/>
      <c r="G254" s="18"/>
      <c r="H254" s="18"/>
      <c r="I254" s="18"/>
      <c r="J254" s="18"/>
      <c r="K254" s="18"/>
      <c r="L254" s="18"/>
      <c r="M254" s="18"/>
      <c r="N254" s="18"/>
      <c r="O254" s="18"/>
      <c r="P254" s="18"/>
      <c r="Q254" s="18"/>
      <c r="R254" s="18"/>
      <c r="S254" s="42"/>
      <c r="T254" s="18"/>
      <c r="U254" s="18"/>
      <c r="V254" s="18"/>
      <c r="W254" s="18"/>
      <c r="X254" s="18"/>
      <c r="Y254" s="18"/>
      <c r="Z254" s="18"/>
      <c r="AA254" s="18"/>
      <c r="AB254" s="18"/>
    </row>
    <row r="255" spans="1:28" ht="13.5" customHeight="1">
      <c r="A255" s="18"/>
      <c r="B255" s="18"/>
      <c r="C255" s="18"/>
      <c r="D255" s="18"/>
      <c r="E255" s="18"/>
      <c r="F255" s="18"/>
      <c r="G255" s="18"/>
      <c r="H255" s="18"/>
      <c r="I255" s="18"/>
      <c r="J255" s="18"/>
      <c r="K255" s="18"/>
      <c r="L255" s="18"/>
      <c r="M255" s="18"/>
      <c r="N255" s="18"/>
      <c r="O255" s="18"/>
      <c r="P255" s="18"/>
      <c r="Q255" s="18"/>
      <c r="R255" s="18"/>
      <c r="S255" s="42"/>
      <c r="T255" s="18"/>
      <c r="U255" s="18"/>
      <c r="V255" s="18"/>
      <c r="W255" s="18"/>
      <c r="X255" s="18"/>
      <c r="Y255" s="18"/>
      <c r="Z255" s="18"/>
      <c r="AA255" s="18"/>
      <c r="AB255" s="18"/>
    </row>
    <row r="256" spans="1:28" ht="13.5" customHeight="1">
      <c r="A256" s="18"/>
      <c r="B256" s="18"/>
      <c r="C256" s="18"/>
      <c r="D256" s="18"/>
      <c r="E256" s="18"/>
      <c r="F256" s="18"/>
      <c r="G256" s="18"/>
      <c r="H256" s="18"/>
      <c r="I256" s="18"/>
      <c r="J256" s="18"/>
      <c r="K256" s="18"/>
      <c r="L256" s="18"/>
      <c r="M256" s="18"/>
      <c r="N256" s="18"/>
      <c r="O256" s="18"/>
      <c r="P256" s="18"/>
      <c r="Q256" s="18"/>
      <c r="R256" s="18"/>
      <c r="S256" s="42"/>
      <c r="T256" s="18"/>
      <c r="U256" s="18"/>
      <c r="V256" s="18"/>
      <c r="W256" s="18"/>
      <c r="X256" s="18"/>
      <c r="Y256" s="18"/>
      <c r="Z256" s="18"/>
      <c r="AA256" s="18"/>
      <c r="AB256" s="18"/>
    </row>
    <row r="257" spans="1:28" ht="13.5" customHeight="1">
      <c r="A257" s="18"/>
      <c r="B257" s="18"/>
      <c r="C257" s="18"/>
      <c r="D257" s="18"/>
      <c r="E257" s="18"/>
      <c r="F257" s="18"/>
      <c r="G257" s="18"/>
      <c r="H257" s="18"/>
      <c r="I257" s="18"/>
      <c r="J257" s="18"/>
      <c r="K257" s="18"/>
      <c r="L257" s="18"/>
      <c r="M257" s="18"/>
      <c r="N257" s="18"/>
      <c r="O257" s="18"/>
      <c r="P257" s="18"/>
      <c r="Q257" s="18"/>
      <c r="R257" s="18"/>
      <c r="S257" s="42"/>
      <c r="T257" s="18"/>
      <c r="U257" s="18"/>
      <c r="V257" s="18"/>
      <c r="W257" s="18"/>
      <c r="X257" s="18"/>
      <c r="Y257" s="18"/>
      <c r="Z257" s="18"/>
      <c r="AA257" s="18"/>
      <c r="AB257" s="18"/>
    </row>
    <row r="258" spans="1:28" ht="13.5" customHeight="1">
      <c r="A258" s="18"/>
      <c r="B258" s="18"/>
      <c r="C258" s="18"/>
      <c r="D258" s="18"/>
      <c r="E258" s="18"/>
      <c r="F258" s="18"/>
      <c r="G258" s="18"/>
      <c r="H258" s="18"/>
      <c r="I258" s="18"/>
      <c r="J258" s="18"/>
      <c r="K258" s="18"/>
      <c r="L258" s="18"/>
      <c r="M258" s="18"/>
      <c r="N258" s="18"/>
      <c r="O258" s="18"/>
      <c r="P258" s="18"/>
      <c r="Q258" s="18"/>
      <c r="R258" s="18"/>
      <c r="S258" s="42"/>
      <c r="T258" s="18"/>
      <c r="U258" s="18"/>
      <c r="V258" s="18"/>
      <c r="W258" s="18"/>
      <c r="X258" s="18"/>
      <c r="Y258" s="18"/>
      <c r="Z258" s="18"/>
      <c r="AA258" s="18"/>
      <c r="AB258" s="18"/>
    </row>
    <row r="259" spans="1:28" ht="13.5" customHeight="1">
      <c r="A259" s="18"/>
      <c r="B259" s="18"/>
      <c r="C259" s="18"/>
      <c r="D259" s="18"/>
      <c r="E259" s="18"/>
      <c r="F259" s="18"/>
      <c r="G259" s="18"/>
      <c r="H259" s="18"/>
      <c r="I259" s="18"/>
      <c r="J259" s="18"/>
      <c r="K259" s="18"/>
      <c r="L259" s="18"/>
      <c r="M259" s="18"/>
      <c r="N259" s="18"/>
      <c r="O259" s="18"/>
      <c r="P259" s="18"/>
      <c r="Q259" s="18"/>
      <c r="R259" s="18"/>
      <c r="S259" s="42"/>
      <c r="T259" s="18"/>
      <c r="U259" s="18"/>
      <c r="V259" s="18"/>
      <c r="W259" s="18"/>
      <c r="X259" s="18"/>
      <c r="Y259" s="18"/>
      <c r="Z259" s="18"/>
      <c r="AA259" s="18"/>
      <c r="AB259" s="18"/>
    </row>
    <row r="260" spans="1:28" ht="13.5" customHeight="1">
      <c r="A260" s="18"/>
      <c r="B260" s="18"/>
      <c r="C260" s="18"/>
      <c r="D260" s="18"/>
      <c r="E260" s="18"/>
      <c r="F260" s="18"/>
      <c r="G260" s="18"/>
      <c r="H260" s="18"/>
      <c r="I260" s="18"/>
      <c r="J260" s="18"/>
      <c r="K260" s="18"/>
      <c r="L260" s="18"/>
      <c r="M260" s="18"/>
      <c r="N260" s="18"/>
      <c r="O260" s="18"/>
      <c r="P260" s="18"/>
      <c r="Q260" s="18"/>
      <c r="R260" s="18"/>
      <c r="S260" s="42"/>
      <c r="T260" s="18"/>
      <c r="U260" s="18"/>
      <c r="V260" s="18"/>
      <c r="W260" s="18"/>
      <c r="X260" s="18"/>
      <c r="Y260" s="18"/>
      <c r="Z260" s="18"/>
      <c r="AA260" s="18"/>
      <c r="AB260" s="18"/>
    </row>
    <row r="261" spans="1:28" ht="13.5" customHeight="1">
      <c r="A261" s="18"/>
      <c r="B261" s="18"/>
      <c r="C261" s="18"/>
      <c r="D261" s="18"/>
      <c r="E261" s="18"/>
      <c r="F261" s="18"/>
      <c r="G261" s="18"/>
      <c r="H261" s="18"/>
      <c r="I261" s="18"/>
      <c r="J261" s="18"/>
      <c r="K261" s="18"/>
      <c r="L261" s="18"/>
      <c r="M261" s="18"/>
      <c r="N261" s="18"/>
      <c r="O261" s="18"/>
      <c r="P261" s="18"/>
      <c r="Q261" s="18"/>
      <c r="R261" s="18"/>
      <c r="S261" s="42"/>
      <c r="T261" s="18"/>
      <c r="U261" s="18"/>
      <c r="V261" s="18"/>
      <c r="W261" s="18"/>
      <c r="X261" s="18"/>
      <c r="Y261" s="18"/>
      <c r="Z261" s="18"/>
      <c r="AA261" s="18"/>
      <c r="AB261" s="18"/>
    </row>
    <row r="262" spans="1:28" ht="13.5" customHeight="1">
      <c r="A262" s="18"/>
      <c r="B262" s="18"/>
      <c r="C262" s="18"/>
      <c r="D262" s="18"/>
      <c r="E262" s="18"/>
      <c r="F262" s="18"/>
      <c r="G262" s="18"/>
      <c r="H262" s="18"/>
      <c r="I262" s="18"/>
      <c r="J262" s="18"/>
      <c r="K262" s="18"/>
      <c r="L262" s="18"/>
      <c r="M262" s="18"/>
      <c r="N262" s="18"/>
      <c r="O262" s="18"/>
      <c r="P262" s="18"/>
      <c r="Q262" s="18"/>
      <c r="R262" s="18"/>
      <c r="S262" s="42"/>
      <c r="T262" s="18"/>
      <c r="U262" s="18"/>
      <c r="V262" s="18"/>
      <c r="W262" s="18"/>
      <c r="X262" s="18"/>
      <c r="Y262" s="18"/>
      <c r="Z262" s="18"/>
      <c r="AA262" s="18"/>
      <c r="AB262" s="18"/>
    </row>
    <row r="263" spans="1:28" ht="13.5" customHeight="1">
      <c r="A263" s="18"/>
      <c r="B263" s="18"/>
      <c r="C263" s="18"/>
      <c r="D263" s="18"/>
      <c r="E263" s="18"/>
      <c r="F263" s="18"/>
      <c r="G263" s="18"/>
      <c r="H263" s="18"/>
      <c r="I263" s="18"/>
      <c r="J263" s="18"/>
      <c r="K263" s="18"/>
      <c r="L263" s="18"/>
      <c r="M263" s="18"/>
      <c r="N263" s="18"/>
      <c r="O263" s="18"/>
      <c r="P263" s="18"/>
      <c r="Q263" s="18"/>
      <c r="R263" s="18"/>
      <c r="S263" s="42"/>
      <c r="T263" s="18"/>
      <c r="U263" s="18"/>
      <c r="V263" s="18"/>
      <c r="W263" s="18"/>
      <c r="X263" s="18"/>
      <c r="Y263" s="18"/>
      <c r="Z263" s="18"/>
      <c r="AA263" s="18"/>
      <c r="AB263" s="18"/>
    </row>
    <row r="264" spans="1:28" ht="13.5" customHeight="1">
      <c r="A264" s="18"/>
      <c r="B264" s="18"/>
      <c r="C264" s="18"/>
      <c r="D264" s="18"/>
      <c r="E264" s="18"/>
      <c r="F264" s="18"/>
      <c r="G264" s="18"/>
      <c r="H264" s="18"/>
      <c r="I264" s="18"/>
      <c r="J264" s="18"/>
      <c r="K264" s="18"/>
      <c r="L264" s="18"/>
      <c r="M264" s="18"/>
      <c r="N264" s="18"/>
      <c r="O264" s="18"/>
      <c r="P264" s="18"/>
      <c r="Q264" s="18"/>
      <c r="R264" s="18"/>
      <c r="S264" s="42"/>
      <c r="T264" s="18"/>
      <c r="U264" s="18"/>
      <c r="V264" s="18"/>
      <c r="W264" s="18"/>
      <c r="X264" s="18"/>
      <c r="Y264" s="18"/>
      <c r="Z264" s="18"/>
      <c r="AA264" s="18"/>
      <c r="AB264" s="18"/>
    </row>
    <row r="265" spans="1:28" ht="13.5" customHeight="1">
      <c r="A265" s="18"/>
      <c r="B265" s="18"/>
      <c r="C265" s="18"/>
      <c r="D265" s="18"/>
      <c r="E265" s="18"/>
      <c r="F265" s="18"/>
      <c r="G265" s="18"/>
      <c r="H265" s="18"/>
      <c r="I265" s="18"/>
      <c r="J265" s="18"/>
      <c r="K265" s="18"/>
      <c r="L265" s="18"/>
      <c r="M265" s="18"/>
      <c r="N265" s="18"/>
      <c r="O265" s="18"/>
      <c r="P265" s="18"/>
      <c r="Q265" s="18"/>
      <c r="R265" s="18"/>
      <c r="S265" s="42"/>
      <c r="T265" s="18"/>
      <c r="U265" s="18"/>
      <c r="V265" s="18"/>
      <c r="W265" s="18"/>
      <c r="X265" s="18"/>
      <c r="Y265" s="18"/>
      <c r="Z265" s="18"/>
      <c r="AA265" s="18"/>
      <c r="AB265" s="18"/>
    </row>
    <row r="266" spans="1:28" ht="13.5" customHeight="1">
      <c r="A266" s="18"/>
      <c r="B266" s="18"/>
      <c r="C266" s="18"/>
      <c r="D266" s="18"/>
      <c r="E266" s="18"/>
      <c r="F266" s="18"/>
      <c r="G266" s="18"/>
      <c r="H266" s="18"/>
      <c r="I266" s="18"/>
      <c r="J266" s="18"/>
      <c r="K266" s="18"/>
      <c r="L266" s="18"/>
      <c r="M266" s="18"/>
      <c r="N266" s="18"/>
      <c r="O266" s="18"/>
      <c r="P266" s="18"/>
      <c r="Q266" s="18"/>
      <c r="R266" s="18"/>
      <c r="S266" s="42"/>
      <c r="T266" s="18"/>
      <c r="U266" s="18"/>
      <c r="V266" s="18"/>
      <c r="W266" s="18"/>
      <c r="X266" s="18"/>
      <c r="Y266" s="18"/>
      <c r="Z266" s="18"/>
      <c r="AA266" s="18"/>
      <c r="AB266" s="18"/>
    </row>
    <row r="267" spans="1:28" ht="15.75" customHeight="1">
      <c r="C267" s="176"/>
      <c r="L267" s="176"/>
      <c r="S267" s="177"/>
    </row>
    <row r="268" spans="1:28" ht="15.75" customHeight="1">
      <c r="C268" s="176"/>
      <c r="L268" s="176"/>
      <c r="S268" s="177"/>
    </row>
    <row r="269" spans="1:28" ht="15.75" customHeight="1">
      <c r="C269" s="176"/>
      <c r="L269" s="176"/>
      <c r="S269" s="177"/>
    </row>
    <row r="270" spans="1:28" ht="15.75" customHeight="1">
      <c r="C270" s="176"/>
      <c r="L270" s="176"/>
      <c r="S270" s="177"/>
    </row>
    <row r="271" spans="1:28" ht="15.75" customHeight="1">
      <c r="C271" s="176"/>
      <c r="L271" s="176"/>
      <c r="S271" s="177"/>
    </row>
    <row r="272" spans="1:28" ht="15.75" customHeight="1">
      <c r="C272" s="176"/>
      <c r="L272" s="176"/>
      <c r="S272" s="177"/>
    </row>
    <row r="273" spans="3:19" ht="15.75" customHeight="1">
      <c r="C273" s="176"/>
      <c r="L273" s="176"/>
      <c r="S273" s="177"/>
    </row>
    <row r="274" spans="3:19" ht="15.75" customHeight="1">
      <c r="C274" s="176"/>
      <c r="L274" s="176"/>
      <c r="S274" s="177"/>
    </row>
    <row r="275" spans="3:19" ht="15.75" customHeight="1">
      <c r="C275" s="176"/>
      <c r="L275" s="176"/>
      <c r="S275" s="177"/>
    </row>
    <row r="276" spans="3:19" ht="15.75" customHeight="1">
      <c r="C276" s="176"/>
      <c r="L276" s="176"/>
      <c r="S276" s="177"/>
    </row>
    <row r="277" spans="3:19" ht="15.75" customHeight="1">
      <c r="C277" s="176"/>
      <c r="L277" s="176"/>
      <c r="S277" s="177"/>
    </row>
    <row r="278" spans="3:19" ht="15.75" customHeight="1">
      <c r="C278" s="176"/>
      <c r="L278" s="176"/>
      <c r="S278" s="177"/>
    </row>
    <row r="279" spans="3:19" ht="15.75" customHeight="1">
      <c r="C279" s="176"/>
      <c r="L279" s="176"/>
      <c r="S279" s="177"/>
    </row>
    <row r="280" spans="3:19" ht="15.75" customHeight="1">
      <c r="C280" s="176"/>
      <c r="L280" s="176"/>
      <c r="S280" s="177"/>
    </row>
    <row r="281" spans="3:19" ht="15.75" customHeight="1">
      <c r="C281" s="176"/>
      <c r="L281" s="176"/>
      <c r="S281" s="177"/>
    </row>
    <row r="282" spans="3:19" ht="15.75" customHeight="1">
      <c r="C282" s="176"/>
      <c r="L282" s="176"/>
      <c r="S282" s="177"/>
    </row>
    <row r="283" spans="3:19" ht="15.75" customHeight="1">
      <c r="C283" s="176"/>
      <c r="L283" s="176"/>
      <c r="S283" s="177"/>
    </row>
    <row r="284" spans="3:19" ht="15.75" customHeight="1">
      <c r="C284" s="176"/>
      <c r="L284" s="176"/>
      <c r="S284" s="177"/>
    </row>
    <row r="285" spans="3:19" ht="15.75" customHeight="1">
      <c r="C285" s="176"/>
      <c r="L285" s="176"/>
      <c r="S285" s="177"/>
    </row>
    <row r="286" spans="3:19" ht="15.75" customHeight="1">
      <c r="C286" s="176"/>
      <c r="L286" s="176"/>
      <c r="S286" s="177"/>
    </row>
    <row r="287" spans="3:19" ht="15.75" customHeight="1">
      <c r="C287" s="176"/>
      <c r="L287" s="176"/>
      <c r="S287" s="177"/>
    </row>
    <row r="288" spans="3:19" ht="15.75" customHeight="1">
      <c r="C288" s="176"/>
      <c r="L288" s="176"/>
      <c r="S288" s="177"/>
    </row>
    <row r="289" spans="3:19" ht="15.75" customHeight="1">
      <c r="C289" s="176"/>
      <c r="L289" s="176"/>
      <c r="S289" s="177"/>
    </row>
    <row r="290" spans="3:19" ht="15.75" customHeight="1">
      <c r="C290" s="176"/>
      <c r="L290" s="176"/>
      <c r="S290" s="177"/>
    </row>
    <row r="291" spans="3:19" ht="15.75" customHeight="1">
      <c r="C291" s="176"/>
      <c r="L291" s="176"/>
      <c r="S291" s="177"/>
    </row>
    <row r="292" spans="3:19" ht="15.75" customHeight="1">
      <c r="C292" s="176"/>
      <c r="L292" s="176"/>
      <c r="S292" s="177"/>
    </row>
    <row r="293" spans="3:19" ht="15.75" customHeight="1">
      <c r="C293" s="176"/>
      <c r="L293" s="176"/>
      <c r="S293" s="177"/>
    </row>
    <row r="294" spans="3:19" ht="15.75" customHeight="1">
      <c r="C294" s="176"/>
      <c r="L294" s="176"/>
      <c r="S294" s="177"/>
    </row>
    <row r="295" spans="3:19" ht="15.75" customHeight="1">
      <c r="C295" s="176"/>
      <c r="L295" s="176"/>
      <c r="S295" s="177"/>
    </row>
    <row r="296" spans="3:19" ht="15.75" customHeight="1">
      <c r="C296" s="176"/>
      <c r="L296" s="176"/>
      <c r="S296" s="177"/>
    </row>
    <row r="297" spans="3:19" ht="15.75" customHeight="1">
      <c r="C297" s="176"/>
      <c r="L297" s="176"/>
      <c r="S297" s="177"/>
    </row>
    <row r="298" spans="3:19" ht="15.75" customHeight="1">
      <c r="C298" s="176"/>
      <c r="L298" s="176"/>
      <c r="S298" s="177"/>
    </row>
    <row r="299" spans="3:19" ht="15.75" customHeight="1">
      <c r="C299" s="176"/>
      <c r="L299" s="176"/>
      <c r="S299" s="177"/>
    </row>
    <row r="300" spans="3:19" ht="15.75" customHeight="1">
      <c r="C300" s="176"/>
      <c r="L300" s="176"/>
      <c r="S300" s="177"/>
    </row>
    <row r="301" spans="3:19" ht="15.75" customHeight="1">
      <c r="C301" s="176"/>
      <c r="L301" s="176"/>
      <c r="S301" s="177"/>
    </row>
    <row r="302" spans="3:19" ht="15.75" customHeight="1">
      <c r="C302" s="176"/>
      <c r="L302" s="176"/>
      <c r="S302" s="177"/>
    </row>
    <row r="303" spans="3:19" ht="15.75" customHeight="1">
      <c r="C303" s="176"/>
      <c r="L303" s="176"/>
      <c r="S303" s="177"/>
    </row>
    <row r="304" spans="3:19" ht="15.75" customHeight="1">
      <c r="C304" s="176"/>
      <c r="L304" s="176"/>
      <c r="S304" s="177"/>
    </row>
    <row r="305" spans="3:19" ht="15.75" customHeight="1">
      <c r="C305" s="176"/>
      <c r="L305" s="176"/>
      <c r="S305" s="177"/>
    </row>
    <row r="306" spans="3:19" ht="15.75" customHeight="1">
      <c r="C306" s="176"/>
      <c r="L306" s="176"/>
      <c r="S306" s="177"/>
    </row>
    <row r="307" spans="3:19" ht="15.75" customHeight="1">
      <c r="C307" s="176"/>
      <c r="L307" s="176"/>
      <c r="S307" s="177"/>
    </row>
    <row r="308" spans="3:19" ht="15.75" customHeight="1">
      <c r="C308" s="176"/>
      <c r="L308" s="176"/>
      <c r="S308" s="177"/>
    </row>
    <row r="309" spans="3:19" ht="15.75" customHeight="1">
      <c r="C309" s="176"/>
      <c r="L309" s="176"/>
      <c r="S309" s="177"/>
    </row>
    <row r="310" spans="3:19" ht="15.75" customHeight="1">
      <c r="C310" s="176"/>
      <c r="L310" s="176"/>
      <c r="S310" s="177"/>
    </row>
    <row r="311" spans="3:19" ht="15.75" customHeight="1">
      <c r="C311" s="176"/>
      <c r="L311" s="176"/>
      <c r="S311" s="177"/>
    </row>
    <row r="312" spans="3:19" ht="15.75" customHeight="1">
      <c r="C312" s="176"/>
      <c r="L312" s="176"/>
      <c r="S312" s="177"/>
    </row>
    <row r="313" spans="3:19" ht="15.75" customHeight="1">
      <c r="C313" s="176"/>
      <c r="L313" s="176"/>
      <c r="S313" s="177"/>
    </row>
    <row r="314" spans="3:19" ht="15.75" customHeight="1">
      <c r="C314" s="176"/>
      <c r="L314" s="176"/>
      <c r="S314" s="177"/>
    </row>
    <row r="315" spans="3:19" ht="15.75" customHeight="1">
      <c r="C315" s="176"/>
      <c r="L315" s="176"/>
      <c r="S315" s="177"/>
    </row>
    <row r="316" spans="3:19" ht="15.75" customHeight="1">
      <c r="C316" s="176"/>
      <c r="L316" s="176"/>
      <c r="S316" s="177"/>
    </row>
    <row r="317" spans="3:19" ht="15.75" customHeight="1">
      <c r="C317" s="176"/>
      <c r="L317" s="176"/>
      <c r="S317" s="177"/>
    </row>
    <row r="318" spans="3:19" ht="15.75" customHeight="1">
      <c r="C318" s="176"/>
      <c r="L318" s="176"/>
      <c r="S318" s="177"/>
    </row>
    <row r="319" spans="3:19" ht="15.75" customHeight="1">
      <c r="C319" s="176"/>
      <c r="L319" s="176"/>
      <c r="S319" s="177"/>
    </row>
    <row r="320" spans="3:19" ht="15.75" customHeight="1">
      <c r="C320" s="176"/>
      <c r="L320" s="176"/>
      <c r="S320" s="177"/>
    </row>
    <row r="321" spans="3:19" ht="15.75" customHeight="1">
      <c r="C321" s="176"/>
      <c r="L321" s="176"/>
      <c r="S321" s="177"/>
    </row>
    <row r="322" spans="3:19" ht="15.75" customHeight="1">
      <c r="C322" s="176"/>
      <c r="L322" s="176"/>
      <c r="S322" s="177"/>
    </row>
    <row r="323" spans="3:19" ht="15.75" customHeight="1">
      <c r="C323" s="176"/>
      <c r="L323" s="176"/>
      <c r="S323" s="177"/>
    </row>
    <row r="324" spans="3:19" ht="15.75" customHeight="1">
      <c r="C324" s="176"/>
      <c r="L324" s="176"/>
      <c r="S324" s="177"/>
    </row>
    <row r="325" spans="3:19" ht="15.75" customHeight="1">
      <c r="C325" s="176"/>
      <c r="L325" s="176"/>
      <c r="S325" s="177"/>
    </row>
    <row r="326" spans="3:19" ht="15.75" customHeight="1">
      <c r="C326" s="176"/>
      <c r="L326" s="176"/>
      <c r="S326" s="177"/>
    </row>
    <row r="327" spans="3:19" ht="15.75" customHeight="1">
      <c r="C327" s="176"/>
      <c r="L327" s="176"/>
      <c r="S327" s="177"/>
    </row>
    <row r="328" spans="3:19" ht="15.75" customHeight="1">
      <c r="C328" s="176"/>
      <c r="L328" s="176"/>
      <c r="S328" s="177"/>
    </row>
    <row r="329" spans="3:19" ht="15.75" customHeight="1">
      <c r="C329" s="176"/>
      <c r="L329" s="176"/>
      <c r="S329" s="177"/>
    </row>
    <row r="330" spans="3:19" ht="15.75" customHeight="1">
      <c r="C330" s="176"/>
      <c r="L330" s="176"/>
      <c r="S330" s="177"/>
    </row>
    <row r="331" spans="3:19" ht="15.75" customHeight="1">
      <c r="C331" s="176"/>
      <c r="L331" s="176"/>
      <c r="S331" s="177"/>
    </row>
    <row r="332" spans="3:19" ht="15.75" customHeight="1">
      <c r="C332" s="176"/>
      <c r="L332" s="176"/>
      <c r="S332" s="177"/>
    </row>
    <row r="333" spans="3:19" ht="15.75" customHeight="1">
      <c r="C333" s="176"/>
      <c r="L333" s="176"/>
      <c r="S333" s="177"/>
    </row>
    <row r="334" spans="3:19" ht="15.75" customHeight="1">
      <c r="C334" s="176"/>
      <c r="L334" s="176"/>
      <c r="S334" s="177"/>
    </row>
    <row r="335" spans="3:19" ht="15.75" customHeight="1">
      <c r="C335" s="176"/>
      <c r="L335" s="176"/>
      <c r="S335" s="177"/>
    </row>
    <row r="336" spans="3:19" ht="15.75" customHeight="1">
      <c r="C336" s="176"/>
      <c r="L336" s="176"/>
      <c r="S336" s="177"/>
    </row>
    <row r="337" spans="3:19" ht="15.75" customHeight="1">
      <c r="C337" s="176"/>
      <c r="L337" s="176"/>
      <c r="S337" s="177"/>
    </row>
    <row r="338" spans="3:19" ht="15.75" customHeight="1">
      <c r="C338" s="176"/>
      <c r="L338" s="176"/>
      <c r="S338" s="177"/>
    </row>
    <row r="339" spans="3:19" ht="15.75" customHeight="1">
      <c r="C339" s="176"/>
      <c r="L339" s="176"/>
      <c r="S339" s="177"/>
    </row>
    <row r="340" spans="3:19" ht="15.75" customHeight="1">
      <c r="C340" s="176"/>
      <c r="L340" s="176"/>
      <c r="S340" s="177"/>
    </row>
    <row r="341" spans="3:19" ht="15.75" customHeight="1">
      <c r="C341" s="176"/>
      <c r="L341" s="176"/>
      <c r="S341" s="177"/>
    </row>
    <row r="342" spans="3:19" ht="15.75" customHeight="1">
      <c r="C342" s="176"/>
      <c r="L342" s="176"/>
      <c r="S342" s="177"/>
    </row>
    <row r="343" spans="3:19" ht="15.75" customHeight="1">
      <c r="C343" s="176"/>
      <c r="L343" s="176"/>
      <c r="S343" s="177"/>
    </row>
    <row r="344" spans="3:19" ht="15.75" customHeight="1">
      <c r="C344" s="176"/>
      <c r="L344" s="176"/>
      <c r="S344" s="177"/>
    </row>
    <row r="345" spans="3:19" ht="15.75" customHeight="1">
      <c r="C345" s="176"/>
      <c r="L345" s="176"/>
      <c r="S345" s="177"/>
    </row>
    <row r="346" spans="3:19" ht="15.75" customHeight="1">
      <c r="C346" s="176"/>
      <c r="L346" s="176"/>
      <c r="S346" s="177"/>
    </row>
    <row r="347" spans="3:19" ht="15.75" customHeight="1">
      <c r="C347" s="176"/>
      <c r="L347" s="176"/>
      <c r="S347" s="177"/>
    </row>
    <row r="348" spans="3:19" ht="15.75" customHeight="1">
      <c r="C348" s="176"/>
      <c r="L348" s="176"/>
      <c r="S348" s="177"/>
    </row>
    <row r="349" spans="3:19" ht="15.75" customHeight="1">
      <c r="C349" s="176"/>
      <c r="L349" s="176"/>
      <c r="S349" s="177"/>
    </row>
    <row r="350" spans="3:19" ht="15.75" customHeight="1">
      <c r="C350" s="176"/>
      <c r="L350" s="176"/>
      <c r="S350" s="177"/>
    </row>
    <row r="351" spans="3:19" ht="15.75" customHeight="1">
      <c r="C351" s="176"/>
      <c r="L351" s="176"/>
      <c r="S351" s="177"/>
    </row>
    <row r="352" spans="3:19" ht="15.75" customHeight="1">
      <c r="C352" s="176"/>
      <c r="L352" s="176"/>
      <c r="S352" s="177"/>
    </row>
    <row r="353" spans="3:19" ht="15.75" customHeight="1">
      <c r="C353" s="176"/>
      <c r="L353" s="176"/>
      <c r="S353" s="177"/>
    </row>
    <row r="354" spans="3:19" ht="15.75" customHeight="1">
      <c r="C354" s="176"/>
      <c r="L354" s="176"/>
      <c r="S354" s="177"/>
    </row>
    <row r="355" spans="3:19" ht="15.75" customHeight="1">
      <c r="C355" s="176"/>
      <c r="L355" s="176"/>
      <c r="S355" s="177"/>
    </row>
    <row r="356" spans="3:19" ht="15.75" customHeight="1">
      <c r="C356" s="176"/>
      <c r="L356" s="176"/>
      <c r="S356" s="177"/>
    </row>
    <row r="357" spans="3:19" ht="15.75" customHeight="1">
      <c r="C357" s="176"/>
      <c r="L357" s="176"/>
      <c r="S357" s="177"/>
    </row>
    <row r="358" spans="3:19" ht="15.75" customHeight="1">
      <c r="C358" s="176"/>
      <c r="L358" s="176"/>
      <c r="S358" s="177"/>
    </row>
    <row r="359" spans="3:19" ht="15.75" customHeight="1">
      <c r="C359" s="176"/>
      <c r="L359" s="176"/>
      <c r="S359" s="177"/>
    </row>
    <row r="360" spans="3:19" ht="15.75" customHeight="1">
      <c r="C360" s="176"/>
      <c r="L360" s="176"/>
      <c r="S360" s="177"/>
    </row>
    <row r="361" spans="3:19" ht="15.75" customHeight="1">
      <c r="C361" s="176"/>
      <c r="L361" s="176"/>
      <c r="S361" s="177"/>
    </row>
    <row r="362" spans="3:19" ht="15.75" customHeight="1">
      <c r="C362" s="176"/>
      <c r="L362" s="176"/>
      <c r="S362" s="177"/>
    </row>
    <row r="363" spans="3:19" ht="15.75" customHeight="1">
      <c r="C363" s="176"/>
      <c r="L363" s="176"/>
      <c r="S363" s="177"/>
    </row>
    <row r="364" spans="3:19" ht="15.75" customHeight="1">
      <c r="C364" s="176"/>
      <c r="L364" s="176"/>
      <c r="S364" s="177"/>
    </row>
    <row r="365" spans="3:19" ht="15.75" customHeight="1">
      <c r="C365" s="176"/>
      <c r="L365" s="176"/>
      <c r="S365" s="177"/>
    </row>
    <row r="366" spans="3:19" ht="15.75" customHeight="1">
      <c r="C366" s="176"/>
      <c r="L366" s="176"/>
      <c r="S366" s="177"/>
    </row>
    <row r="367" spans="3:19" ht="15.75" customHeight="1">
      <c r="C367" s="176"/>
      <c r="L367" s="176"/>
      <c r="S367" s="177"/>
    </row>
    <row r="368" spans="3:19" ht="15.75" customHeight="1">
      <c r="C368" s="176"/>
      <c r="L368" s="176"/>
      <c r="S368" s="177"/>
    </row>
    <row r="369" spans="3:19" ht="15.75" customHeight="1">
      <c r="C369" s="176"/>
      <c r="L369" s="176"/>
      <c r="S369" s="177"/>
    </row>
    <row r="370" spans="3:19" ht="15.75" customHeight="1">
      <c r="C370" s="176"/>
      <c r="L370" s="176"/>
      <c r="S370" s="177"/>
    </row>
    <row r="371" spans="3:19" ht="15.75" customHeight="1">
      <c r="C371" s="176"/>
      <c r="L371" s="176"/>
      <c r="S371" s="177"/>
    </row>
    <row r="372" spans="3:19" ht="15.75" customHeight="1">
      <c r="C372" s="176"/>
      <c r="L372" s="176"/>
      <c r="S372" s="177"/>
    </row>
    <row r="373" spans="3:19" ht="15.75" customHeight="1">
      <c r="C373" s="176"/>
      <c r="L373" s="176"/>
      <c r="S373" s="177"/>
    </row>
    <row r="374" spans="3:19" ht="15.75" customHeight="1">
      <c r="C374" s="176"/>
      <c r="L374" s="176"/>
      <c r="S374" s="177"/>
    </row>
    <row r="375" spans="3:19" ht="15.75" customHeight="1">
      <c r="C375" s="176"/>
      <c r="L375" s="176"/>
      <c r="S375" s="177"/>
    </row>
    <row r="376" spans="3:19" ht="15.75" customHeight="1">
      <c r="C376" s="176"/>
      <c r="L376" s="176"/>
      <c r="S376" s="177"/>
    </row>
    <row r="377" spans="3:19" ht="15.75" customHeight="1">
      <c r="C377" s="176"/>
      <c r="L377" s="176"/>
      <c r="S377" s="177"/>
    </row>
    <row r="378" spans="3:19" ht="15.75" customHeight="1">
      <c r="C378" s="176"/>
      <c r="L378" s="176"/>
      <c r="S378" s="177"/>
    </row>
    <row r="379" spans="3:19" ht="15.75" customHeight="1">
      <c r="C379" s="176"/>
      <c r="L379" s="176"/>
      <c r="S379" s="177"/>
    </row>
    <row r="380" spans="3:19" ht="15.75" customHeight="1">
      <c r="C380" s="176"/>
      <c r="L380" s="176"/>
      <c r="S380" s="177"/>
    </row>
    <row r="381" spans="3:19" ht="15.75" customHeight="1">
      <c r="C381" s="176"/>
      <c r="L381" s="176"/>
      <c r="S381" s="177"/>
    </row>
    <row r="382" spans="3:19" ht="15.75" customHeight="1">
      <c r="C382" s="176"/>
      <c r="L382" s="176"/>
      <c r="S382" s="177"/>
    </row>
    <row r="383" spans="3:19" ht="15.75" customHeight="1">
      <c r="C383" s="176"/>
      <c r="L383" s="176"/>
      <c r="S383" s="177"/>
    </row>
    <row r="384" spans="3:19" ht="15.75" customHeight="1">
      <c r="C384" s="176"/>
      <c r="L384" s="176"/>
      <c r="S384" s="177"/>
    </row>
    <row r="385" spans="3:19" ht="15.75" customHeight="1">
      <c r="C385" s="176"/>
      <c r="L385" s="176"/>
      <c r="S385" s="177"/>
    </row>
    <row r="386" spans="3:19" ht="15.75" customHeight="1">
      <c r="C386" s="176"/>
      <c r="L386" s="176"/>
      <c r="S386" s="177"/>
    </row>
    <row r="387" spans="3:19" ht="15.75" customHeight="1">
      <c r="C387" s="176"/>
      <c r="L387" s="176"/>
      <c r="S387" s="177"/>
    </row>
    <row r="388" spans="3:19" ht="15.75" customHeight="1">
      <c r="C388" s="176"/>
      <c r="L388" s="176"/>
      <c r="S388" s="177"/>
    </row>
    <row r="389" spans="3:19" ht="15.75" customHeight="1">
      <c r="C389" s="176"/>
      <c r="L389" s="176"/>
      <c r="S389" s="177"/>
    </row>
    <row r="390" spans="3:19" ht="15.75" customHeight="1">
      <c r="C390" s="176"/>
      <c r="L390" s="176"/>
      <c r="S390" s="177"/>
    </row>
    <row r="391" spans="3:19" ht="15.75" customHeight="1">
      <c r="C391" s="176"/>
      <c r="L391" s="176"/>
      <c r="S391" s="177"/>
    </row>
    <row r="392" spans="3:19" ht="15.75" customHeight="1">
      <c r="C392" s="176"/>
      <c r="L392" s="176"/>
      <c r="S392" s="177"/>
    </row>
    <row r="393" spans="3:19" ht="15.75" customHeight="1">
      <c r="C393" s="176"/>
      <c r="L393" s="176"/>
      <c r="S393" s="177"/>
    </row>
    <row r="394" spans="3:19" ht="15.75" customHeight="1">
      <c r="C394" s="176"/>
      <c r="L394" s="176"/>
      <c r="S394" s="177"/>
    </row>
    <row r="395" spans="3:19" ht="15.75" customHeight="1">
      <c r="C395" s="176"/>
      <c r="L395" s="176"/>
      <c r="S395" s="177"/>
    </row>
    <row r="396" spans="3:19" ht="15.75" customHeight="1">
      <c r="C396" s="176"/>
      <c r="L396" s="176"/>
      <c r="S396" s="177"/>
    </row>
    <row r="397" spans="3:19" ht="15.75" customHeight="1">
      <c r="C397" s="176"/>
      <c r="L397" s="176"/>
      <c r="S397" s="177"/>
    </row>
    <row r="398" spans="3:19" ht="15.75" customHeight="1">
      <c r="C398" s="176"/>
      <c r="L398" s="176"/>
      <c r="S398" s="177"/>
    </row>
    <row r="399" spans="3:19" ht="15.75" customHeight="1">
      <c r="C399" s="176"/>
      <c r="L399" s="176"/>
      <c r="S399" s="177"/>
    </row>
    <row r="400" spans="3:19" ht="15.75" customHeight="1">
      <c r="C400" s="176"/>
      <c r="L400" s="176"/>
      <c r="S400" s="177"/>
    </row>
    <row r="401" spans="3:19" ht="15.75" customHeight="1">
      <c r="C401" s="176"/>
      <c r="L401" s="176"/>
      <c r="S401" s="177"/>
    </row>
    <row r="402" spans="3:19" ht="15.75" customHeight="1">
      <c r="C402" s="176"/>
      <c r="L402" s="176"/>
      <c r="S402" s="177"/>
    </row>
    <row r="403" spans="3:19" ht="15.75" customHeight="1">
      <c r="C403" s="176"/>
      <c r="L403" s="176"/>
      <c r="S403" s="177"/>
    </row>
    <row r="404" spans="3:19" ht="15.75" customHeight="1">
      <c r="C404" s="176"/>
      <c r="L404" s="176"/>
      <c r="S404" s="177"/>
    </row>
    <row r="405" spans="3:19" ht="15.75" customHeight="1">
      <c r="C405" s="176"/>
      <c r="L405" s="176"/>
      <c r="S405" s="177"/>
    </row>
    <row r="406" spans="3:19" ht="15.75" customHeight="1">
      <c r="C406" s="176"/>
      <c r="L406" s="176"/>
      <c r="S406" s="177"/>
    </row>
    <row r="407" spans="3:19" ht="15.75" customHeight="1">
      <c r="C407" s="176"/>
      <c r="L407" s="176"/>
      <c r="S407" s="177"/>
    </row>
    <row r="408" spans="3:19" ht="15.75" customHeight="1">
      <c r="C408" s="176"/>
      <c r="L408" s="176"/>
      <c r="S408" s="177"/>
    </row>
    <row r="409" spans="3:19" ht="15.75" customHeight="1">
      <c r="C409" s="176"/>
      <c r="L409" s="176"/>
      <c r="S409" s="177"/>
    </row>
    <row r="410" spans="3:19" ht="15.75" customHeight="1">
      <c r="C410" s="176"/>
      <c r="L410" s="176"/>
      <c r="S410" s="177"/>
    </row>
    <row r="411" spans="3:19" ht="15.75" customHeight="1">
      <c r="C411" s="176"/>
      <c r="L411" s="176"/>
      <c r="S411" s="177"/>
    </row>
    <row r="412" spans="3:19" ht="15.75" customHeight="1">
      <c r="C412" s="176"/>
      <c r="L412" s="176"/>
      <c r="S412" s="177"/>
    </row>
    <row r="413" spans="3:19" ht="15.75" customHeight="1">
      <c r="C413" s="176"/>
      <c r="L413" s="176"/>
      <c r="S413" s="177"/>
    </row>
    <row r="414" spans="3:19" ht="15.75" customHeight="1">
      <c r="C414" s="176"/>
      <c r="L414" s="176"/>
      <c r="S414" s="177"/>
    </row>
    <row r="415" spans="3:19" ht="15.75" customHeight="1">
      <c r="C415" s="176"/>
      <c r="L415" s="176"/>
      <c r="S415" s="177"/>
    </row>
    <row r="416" spans="3:19" ht="15.75" customHeight="1">
      <c r="C416" s="176"/>
      <c r="L416" s="176"/>
      <c r="S416" s="177"/>
    </row>
    <row r="417" spans="3:19" ht="15.75" customHeight="1">
      <c r="C417" s="176"/>
      <c r="L417" s="176"/>
      <c r="S417" s="177"/>
    </row>
    <row r="418" spans="3:19" ht="15.75" customHeight="1">
      <c r="C418" s="176"/>
      <c r="L418" s="176"/>
      <c r="S418" s="177"/>
    </row>
    <row r="419" spans="3:19" ht="15.75" customHeight="1">
      <c r="C419" s="176"/>
      <c r="L419" s="176"/>
      <c r="S419" s="177"/>
    </row>
    <row r="420" spans="3:19" ht="15.75" customHeight="1">
      <c r="C420" s="176"/>
      <c r="L420" s="176"/>
      <c r="S420" s="177"/>
    </row>
    <row r="421" spans="3:19" ht="15.75" customHeight="1">
      <c r="C421" s="176"/>
      <c r="L421" s="176"/>
      <c r="S421" s="177"/>
    </row>
    <row r="422" spans="3:19" ht="15.75" customHeight="1">
      <c r="C422" s="176"/>
      <c r="L422" s="176"/>
      <c r="S422" s="177"/>
    </row>
    <row r="423" spans="3:19" ht="15.75" customHeight="1">
      <c r="C423" s="176"/>
      <c r="L423" s="176"/>
      <c r="S423" s="177"/>
    </row>
    <row r="424" spans="3:19" ht="15.75" customHeight="1">
      <c r="C424" s="176"/>
      <c r="L424" s="176"/>
      <c r="S424" s="177"/>
    </row>
    <row r="425" spans="3:19" ht="15.75" customHeight="1">
      <c r="C425" s="176"/>
      <c r="L425" s="176"/>
      <c r="S425" s="177"/>
    </row>
    <row r="426" spans="3:19" ht="15.75" customHeight="1">
      <c r="C426" s="176"/>
      <c r="L426" s="176"/>
      <c r="S426" s="177"/>
    </row>
    <row r="427" spans="3:19" ht="15.75" customHeight="1">
      <c r="C427" s="176"/>
      <c r="L427" s="176"/>
      <c r="S427" s="177"/>
    </row>
    <row r="428" spans="3:19" ht="15.75" customHeight="1">
      <c r="C428" s="176"/>
      <c r="L428" s="176"/>
      <c r="S428" s="177"/>
    </row>
    <row r="429" spans="3:19" ht="15.75" customHeight="1">
      <c r="C429" s="176"/>
      <c r="L429" s="176"/>
      <c r="S429" s="177"/>
    </row>
    <row r="430" spans="3:19" ht="15.75" customHeight="1">
      <c r="C430" s="176"/>
      <c r="L430" s="176"/>
      <c r="S430" s="177"/>
    </row>
    <row r="431" spans="3:19" ht="15.75" customHeight="1">
      <c r="C431" s="176"/>
      <c r="L431" s="176"/>
      <c r="S431" s="177"/>
    </row>
    <row r="432" spans="3:19" ht="15.75" customHeight="1">
      <c r="C432" s="176"/>
      <c r="L432" s="176"/>
      <c r="S432" s="177"/>
    </row>
    <row r="433" spans="3:19" ht="15.75" customHeight="1">
      <c r="C433" s="176"/>
      <c r="L433" s="176"/>
      <c r="S433" s="177"/>
    </row>
    <row r="434" spans="3:19" ht="15.75" customHeight="1">
      <c r="C434" s="176"/>
      <c r="L434" s="176"/>
      <c r="S434" s="177"/>
    </row>
    <row r="435" spans="3:19" ht="15.75" customHeight="1">
      <c r="C435" s="176"/>
      <c r="L435" s="176"/>
      <c r="S435" s="177"/>
    </row>
    <row r="436" spans="3:19" ht="15.75" customHeight="1">
      <c r="C436" s="176"/>
      <c r="L436" s="176"/>
      <c r="S436" s="177"/>
    </row>
    <row r="437" spans="3:19" ht="15.75" customHeight="1">
      <c r="C437" s="176"/>
      <c r="L437" s="176"/>
      <c r="S437" s="177"/>
    </row>
    <row r="438" spans="3:19" ht="15.75" customHeight="1">
      <c r="C438" s="176"/>
      <c r="L438" s="176"/>
      <c r="S438" s="177"/>
    </row>
    <row r="439" spans="3:19" ht="15.75" customHeight="1">
      <c r="C439" s="176"/>
      <c r="L439" s="176"/>
      <c r="S439" s="177"/>
    </row>
    <row r="440" spans="3:19" ht="15.75" customHeight="1">
      <c r="C440" s="176"/>
      <c r="L440" s="176"/>
      <c r="S440" s="177"/>
    </row>
    <row r="441" spans="3:19" ht="15.75" customHeight="1">
      <c r="C441" s="176"/>
      <c r="L441" s="176"/>
      <c r="S441" s="177"/>
    </row>
    <row r="442" spans="3:19" ht="15.75" customHeight="1">
      <c r="C442" s="176"/>
      <c r="L442" s="176"/>
      <c r="S442" s="177"/>
    </row>
    <row r="443" spans="3:19" ht="15.75" customHeight="1">
      <c r="C443" s="176"/>
      <c r="L443" s="176"/>
      <c r="S443" s="177"/>
    </row>
    <row r="444" spans="3:19" ht="15.75" customHeight="1">
      <c r="C444" s="176"/>
      <c r="L444" s="176"/>
      <c r="S444" s="177"/>
    </row>
    <row r="445" spans="3:19" ht="15.75" customHeight="1">
      <c r="C445" s="176"/>
      <c r="L445" s="176"/>
      <c r="S445" s="177"/>
    </row>
    <row r="446" spans="3:19" ht="15.75" customHeight="1">
      <c r="C446" s="176"/>
      <c r="L446" s="176"/>
      <c r="S446" s="177"/>
    </row>
    <row r="447" spans="3:19" ht="15.75" customHeight="1">
      <c r="C447" s="176"/>
      <c r="L447" s="176"/>
      <c r="S447" s="177"/>
    </row>
    <row r="448" spans="3:19" ht="15.75" customHeight="1">
      <c r="C448" s="176"/>
      <c r="L448" s="176"/>
      <c r="S448" s="177"/>
    </row>
    <row r="449" spans="3:19" ht="15.75" customHeight="1">
      <c r="C449" s="176"/>
      <c r="L449" s="176"/>
      <c r="S449" s="177"/>
    </row>
    <row r="450" spans="3:19" ht="15.75" customHeight="1">
      <c r="C450" s="176"/>
      <c r="L450" s="176"/>
      <c r="S450" s="177"/>
    </row>
    <row r="451" spans="3:19" ht="15.75" customHeight="1">
      <c r="C451" s="176"/>
      <c r="L451" s="176"/>
      <c r="S451" s="177"/>
    </row>
    <row r="452" spans="3:19" ht="15.75" customHeight="1">
      <c r="C452" s="176"/>
      <c r="L452" s="176"/>
      <c r="S452" s="177"/>
    </row>
    <row r="453" spans="3:19" ht="15.75" customHeight="1">
      <c r="C453" s="176"/>
      <c r="L453" s="176"/>
      <c r="S453" s="177"/>
    </row>
    <row r="454" spans="3:19" ht="15.75" customHeight="1">
      <c r="C454" s="176"/>
      <c r="L454" s="176"/>
      <c r="S454" s="177"/>
    </row>
    <row r="455" spans="3:19" ht="15.75" customHeight="1">
      <c r="C455" s="176"/>
      <c r="L455" s="176"/>
      <c r="S455" s="177"/>
    </row>
    <row r="456" spans="3:19" ht="15.75" customHeight="1">
      <c r="C456" s="176"/>
      <c r="L456" s="176"/>
      <c r="S456" s="177"/>
    </row>
    <row r="457" spans="3:19" ht="15.75" customHeight="1">
      <c r="C457" s="176"/>
      <c r="L457" s="176"/>
      <c r="S457" s="177"/>
    </row>
    <row r="458" spans="3:19" ht="15.75" customHeight="1">
      <c r="C458" s="176"/>
      <c r="L458" s="176"/>
      <c r="S458" s="177"/>
    </row>
    <row r="459" spans="3:19" ht="15.75" customHeight="1">
      <c r="C459" s="176"/>
      <c r="L459" s="176"/>
      <c r="S459" s="177"/>
    </row>
    <row r="460" spans="3:19" ht="15.75" customHeight="1">
      <c r="C460" s="176"/>
      <c r="L460" s="176"/>
      <c r="S460" s="177"/>
    </row>
    <row r="461" spans="3:19" ht="15.75" customHeight="1">
      <c r="C461" s="176"/>
      <c r="L461" s="176"/>
      <c r="S461" s="177"/>
    </row>
    <row r="462" spans="3:19" ht="15.75" customHeight="1">
      <c r="C462" s="176"/>
      <c r="L462" s="176"/>
      <c r="S462" s="177"/>
    </row>
    <row r="463" spans="3:19" ht="15.75" customHeight="1">
      <c r="C463" s="176"/>
      <c r="L463" s="176"/>
      <c r="S463" s="177"/>
    </row>
    <row r="464" spans="3:19" ht="15.75" customHeight="1">
      <c r="C464" s="176"/>
      <c r="L464" s="176"/>
      <c r="S464" s="177"/>
    </row>
    <row r="465" spans="3:19" ht="15.75" customHeight="1">
      <c r="C465" s="176"/>
      <c r="L465" s="176"/>
      <c r="S465" s="177"/>
    </row>
    <row r="466" spans="3:19" ht="15.75" customHeight="1">
      <c r="C466" s="176"/>
      <c r="L466" s="176"/>
      <c r="S466" s="177"/>
    </row>
    <row r="467" spans="3:19" ht="15.75" customHeight="1">
      <c r="C467" s="176"/>
      <c r="L467" s="176"/>
      <c r="S467" s="177"/>
    </row>
    <row r="468" spans="3:19" ht="15.75" customHeight="1">
      <c r="C468" s="176"/>
      <c r="L468" s="176"/>
      <c r="S468" s="177"/>
    </row>
    <row r="469" spans="3:19" ht="15.75" customHeight="1">
      <c r="C469" s="176"/>
      <c r="L469" s="176"/>
      <c r="S469" s="177"/>
    </row>
    <row r="470" spans="3:19" ht="15.75" customHeight="1">
      <c r="C470" s="176"/>
      <c r="L470" s="176"/>
      <c r="S470" s="177"/>
    </row>
    <row r="471" spans="3:19" ht="15.75" customHeight="1">
      <c r="C471" s="176"/>
      <c r="L471" s="176"/>
      <c r="S471" s="177"/>
    </row>
    <row r="472" spans="3:19" ht="15.75" customHeight="1">
      <c r="C472" s="176"/>
      <c r="L472" s="176"/>
      <c r="S472" s="177"/>
    </row>
    <row r="473" spans="3:19" ht="15.75" customHeight="1">
      <c r="C473" s="176"/>
      <c r="L473" s="176"/>
      <c r="S473" s="177"/>
    </row>
    <row r="474" spans="3:19" ht="15.75" customHeight="1">
      <c r="C474" s="176"/>
      <c r="L474" s="176"/>
      <c r="S474" s="177"/>
    </row>
    <row r="475" spans="3:19" ht="15.75" customHeight="1">
      <c r="C475" s="176"/>
      <c r="L475" s="176"/>
      <c r="S475" s="177"/>
    </row>
    <row r="476" spans="3:19" ht="15.75" customHeight="1">
      <c r="C476" s="176"/>
      <c r="L476" s="176"/>
      <c r="S476" s="177"/>
    </row>
    <row r="477" spans="3:19" ht="15.75" customHeight="1">
      <c r="C477" s="176"/>
      <c r="L477" s="176"/>
      <c r="S477" s="177"/>
    </row>
    <row r="478" spans="3:19" ht="15.75" customHeight="1">
      <c r="C478" s="176"/>
      <c r="L478" s="176"/>
      <c r="S478" s="177"/>
    </row>
    <row r="479" spans="3:19" ht="15.75" customHeight="1">
      <c r="C479" s="176"/>
      <c r="L479" s="176"/>
      <c r="S479" s="177"/>
    </row>
    <row r="480" spans="3:19" ht="15.75" customHeight="1">
      <c r="C480" s="176"/>
      <c r="L480" s="176"/>
      <c r="S480" s="177"/>
    </row>
    <row r="481" spans="3:19" ht="15.75" customHeight="1">
      <c r="C481" s="176"/>
      <c r="L481" s="176"/>
      <c r="S481" s="177"/>
    </row>
    <row r="482" spans="3:19" ht="15.75" customHeight="1">
      <c r="C482" s="176"/>
      <c r="L482" s="176"/>
      <c r="S482" s="177"/>
    </row>
    <row r="483" spans="3:19" ht="15.75" customHeight="1">
      <c r="C483" s="176"/>
      <c r="L483" s="176"/>
      <c r="S483" s="177"/>
    </row>
    <row r="484" spans="3:19" ht="15.75" customHeight="1">
      <c r="C484" s="176"/>
      <c r="L484" s="176"/>
      <c r="S484" s="177"/>
    </row>
    <row r="485" spans="3:19" ht="15.75" customHeight="1">
      <c r="C485" s="176"/>
      <c r="L485" s="176"/>
      <c r="S485" s="177"/>
    </row>
    <row r="486" spans="3:19" ht="15.75" customHeight="1">
      <c r="C486" s="176"/>
      <c r="L486" s="176"/>
      <c r="S486" s="177"/>
    </row>
    <row r="487" spans="3:19" ht="15.75" customHeight="1">
      <c r="C487" s="176"/>
      <c r="L487" s="176"/>
      <c r="S487" s="177"/>
    </row>
    <row r="488" spans="3:19" ht="15.75" customHeight="1">
      <c r="C488" s="176"/>
      <c r="L488" s="176"/>
      <c r="S488" s="177"/>
    </row>
    <row r="489" spans="3:19" ht="15.75" customHeight="1">
      <c r="C489" s="176"/>
      <c r="L489" s="176"/>
      <c r="S489" s="177"/>
    </row>
    <row r="490" spans="3:19" ht="15.75" customHeight="1">
      <c r="C490" s="176"/>
      <c r="L490" s="176"/>
      <c r="S490" s="177"/>
    </row>
    <row r="491" spans="3:19" ht="15.75" customHeight="1">
      <c r="C491" s="176"/>
      <c r="L491" s="176"/>
      <c r="S491" s="177"/>
    </row>
    <row r="492" spans="3:19" ht="15.75" customHeight="1">
      <c r="C492" s="176"/>
      <c r="L492" s="176"/>
      <c r="S492" s="177"/>
    </row>
    <row r="493" spans="3:19" ht="15.75" customHeight="1">
      <c r="C493" s="176"/>
      <c r="L493" s="176"/>
      <c r="S493" s="177"/>
    </row>
    <row r="494" spans="3:19" ht="15.75" customHeight="1">
      <c r="C494" s="176"/>
      <c r="L494" s="176"/>
      <c r="S494" s="177"/>
    </row>
    <row r="495" spans="3:19" ht="15.75" customHeight="1">
      <c r="C495" s="176"/>
      <c r="L495" s="176"/>
      <c r="S495" s="177"/>
    </row>
    <row r="496" spans="3:19" ht="15.75" customHeight="1">
      <c r="C496" s="176"/>
      <c r="L496" s="176"/>
      <c r="S496" s="177"/>
    </row>
    <row r="497" spans="3:19" ht="15.75" customHeight="1">
      <c r="C497" s="176"/>
      <c r="L497" s="176"/>
      <c r="S497" s="177"/>
    </row>
    <row r="498" spans="3:19" ht="15.75" customHeight="1">
      <c r="C498" s="176"/>
      <c r="L498" s="176"/>
      <c r="S498" s="177"/>
    </row>
    <row r="499" spans="3:19" ht="15.75" customHeight="1">
      <c r="C499" s="176"/>
      <c r="L499" s="176"/>
      <c r="S499" s="177"/>
    </row>
    <row r="500" spans="3:19" ht="15.75" customHeight="1">
      <c r="C500" s="176"/>
      <c r="L500" s="176"/>
      <c r="S500" s="177"/>
    </row>
    <row r="501" spans="3:19" ht="15.75" customHeight="1">
      <c r="C501" s="176"/>
      <c r="L501" s="176"/>
      <c r="S501" s="177"/>
    </row>
    <row r="502" spans="3:19" ht="15.75" customHeight="1">
      <c r="C502" s="176"/>
      <c r="L502" s="176"/>
      <c r="S502" s="177"/>
    </row>
    <row r="503" spans="3:19" ht="15.75" customHeight="1">
      <c r="C503" s="176"/>
      <c r="L503" s="176"/>
      <c r="S503" s="177"/>
    </row>
    <row r="504" spans="3:19" ht="15.75" customHeight="1">
      <c r="C504" s="176"/>
      <c r="L504" s="176"/>
      <c r="S504" s="177"/>
    </row>
    <row r="505" spans="3:19" ht="15.75" customHeight="1">
      <c r="C505" s="176"/>
      <c r="L505" s="176"/>
      <c r="S505" s="177"/>
    </row>
    <row r="506" spans="3:19" ht="15.75" customHeight="1">
      <c r="C506" s="176"/>
      <c r="L506" s="176"/>
      <c r="S506" s="177"/>
    </row>
    <row r="507" spans="3:19" ht="15.75" customHeight="1">
      <c r="C507" s="176"/>
      <c r="L507" s="176"/>
      <c r="S507" s="177"/>
    </row>
    <row r="508" spans="3:19" ht="15.75" customHeight="1">
      <c r="C508" s="176"/>
      <c r="L508" s="176"/>
      <c r="S508" s="177"/>
    </row>
    <row r="509" spans="3:19" ht="15.75" customHeight="1">
      <c r="C509" s="176"/>
      <c r="L509" s="176"/>
      <c r="S509" s="177"/>
    </row>
    <row r="510" spans="3:19" ht="15.75" customHeight="1">
      <c r="C510" s="176"/>
      <c r="L510" s="176"/>
      <c r="S510" s="177"/>
    </row>
    <row r="511" spans="3:19" ht="15.75" customHeight="1">
      <c r="C511" s="176"/>
      <c r="L511" s="176"/>
      <c r="S511" s="177"/>
    </row>
    <row r="512" spans="3:19" ht="15.75" customHeight="1">
      <c r="C512" s="176"/>
      <c r="L512" s="176"/>
      <c r="S512" s="177"/>
    </row>
    <row r="513" spans="3:19" ht="15.75" customHeight="1">
      <c r="C513" s="176"/>
      <c r="L513" s="176"/>
      <c r="S513" s="177"/>
    </row>
    <row r="514" spans="3:19" ht="15.75" customHeight="1">
      <c r="C514" s="176"/>
      <c r="L514" s="176"/>
      <c r="S514" s="177"/>
    </row>
    <row r="515" spans="3:19" ht="15.75" customHeight="1">
      <c r="C515" s="176"/>
      <c r="L515" s="176"/>
      <c r="S515" s="177"/>
    </row>
    <row r="516" spans="3:19" ht="15.75" customHeight="1">
      <c r="C516" s="176"/>
      <c r="L516" s="176"/>
      <c r="S516" s="177"/>
    </row>
    <row r="517" spans="3:19" ht="15.75" customHeight="1">
      <c r="C517" s="176"/>
      <c r="L517" s="176"/>
      <c r="S517" s="177"/>
    </row>
    <row r="518" spans="3:19" ht="15.75" customHeight="1">
      <c r="C518" s="176"/>
      <c r="L518" s="176"/>
      <c r="S518" s="177"/>
    </row>
    <row r="519" spans="3:19" ht="15.75" customHeight="1">
      <c r="C519" s="176"/>
      <c r="L519" s="176"/>
      <c r="S519" s="177"/>
    </row>
    <row r="520" spans="3:19" ht="15.75" customHeight="1">
      <c r="C520" s="176"/>
      <c r="L520" s="176"/>
      <c r="S520" s="177"/>
    </row>
    <row r="521" spans="3:19" ht="15.75" customHeight="1">
      <c r="C521" s="176"/>
      <c r="L521" s="176"/>
      <c r="S521" s="177"/>
    </row>
    <row r="522" spans="3:19" ht="15.75" customHeight="1">
      <c r="C522" s="176"/>
      <c r="L522" s="176"/>
      <c r="S522" s="177"/>
    </row>
    <row r="523" spans="3:19" ht="15.75" customHeight="1">
      <c r="C523" s="176"/>
      <c r="L523" s="176"/>
      <c r="S523" s="177"/>
    </row>
    <row r="524" spans="3:19" ht="15.75" customHeight="1">
      <c r="C524" s="176"/>
      <c r="L524" s="176"/>
      <c r="S524" s="177"/>
    </row>
    <row r="525" spans="3:19" ht="15.75" customHeight="1">
      <c r="C525" s="176"/>
      <c r="L525" s="176"/>
      <c r="S525" s="177"/>
    </row>
    <row r="526" spans="3:19" ht="15.75" customHeight="1">
      <c r="C526" s="176"/>
      <c r="L526" s="176"/>
      <c r="S526" s="177"/>
    </row>
    <row r="527" spans="3:19" ht="15.75" customHeight="1">
      <c r="C527" s="176"/>
      <c r="L527" s="176"/>
      <c r="S527" s="177"/>
    </row>
    <row r="528" spans="3:19" ht="15.75" customHeight="1">
      <c r="C528" s="176"/>
      <c r="L528" s="176"/>
      <c r="S528" s="177"/>
    </row>
    <row r="529" spans="3:19" ht="15.75" customHeight="1">
      <c r="C529" s="176"/>
      <c r="L529" s="176"/>
      <c r="S529" s="177"/>
    </row>
    <row r="530" spans="3:19" ht="15.75" customHeight="1">
      <c r="C530" s="176"/>
      <c r="L530" s="176"/>
      <c r="S530" s="177"/>
    </row>
    <row r="531" spans="3:19" ht="15.75" customHeight="1">
      <c r="C531" s="176"/>
      <c r="L531" s="176"/>
      <c r="S531" s="177"/>
    </row>
    <row r="532" spans="3:19" ht="15.75" customHeight="1">
      <c r="C532" s="176"/>
      <c r="L532" s="176"/>
      <c r="S532" s="177"/>
    </row>
    <row r="533" spans="3:19" ht="15.75" customHeight="1">
      <c r="C533" s="176"/>
      <c r="L533" s="176"/>
      <c r="S533" s="177"/>
    </row>
    <row r="534" spans="3:19" ht="15.75" customHeight="1">
      <c r="C534" s="176"/>
      <c r="L534" s="176"/>
      <c r="S534" s="177"/>
    </row>
    <row r="535" spans="3:19" ht="15.75" customHeight="1">
      <c r="C535" s="176"/>
      <c r="L535" s="176"/>
      <c r="S535" s="177"/>
    </row>
    <row r="536" spans="3:19" ht="15.75" customHeight="1">
      <c r="C536" s="176"/>
      <c r="L536" s="176"/>
      <c r="S536" s="177"/>
    </row>
    <row r="537" spans="3:19" ht="15.75" customHeight="1">
      <c r="C537" s="176"/>
      <c r="L537" s="176"/>
      <c r="S537" s="177"/>
    </row>
    <row r="538" spans="3:19" ht="15.75" customHeight="1">
      <c r="C538" s="176"/>
      <c r="L538" s="176"/>
      <c r="S538" s="177"/>
    </row>
    <row r="539" spans="3:19" ht="15.75" customHeight="1">
      <c r="C539" s="176"/>
      <c r="L539" s="176"/>
      <c r="S539" s="177"/>
    </row>
    <row r="540" spans="3:19" ht="15.75" customHeight="1">
      <c r="C540" s="176"/>
      <c r="L540" s="176"/>
      <c r="S540" s="177"/>
    </row>
    <row r="541" spans="3:19" ht="15.75" customHeight="1">
      <c r="C541" s="176"/>
      <c r="L541" s="176"/>
      <c r="S541" s="177"/>
    </row>
    <row r="542" spans="3:19" ht="15.75" customHeight="1">
      <c r="C542" s="176"/>
      <c r="L542" s="176"/>
      <c r="S542" s="177"/>
    </row>
    <row r="543" spans="3:19" ht="15.75" customHeight="1">
      <c r="C543" s="176"/>
      <c r="L543" s="176"/>
      <c r="S543" s="177"/>
    </row>
    <row r="544" spans="3:19" ht="15.75" customHeight="1">
      <c r="C544" s="176"/>
      <c r="L544" s="176"/>
      <c r="S544" s="177"/>
    </row>
    <row r="545" spans="3:19" ht="15.75" customHeight="1">
      <c r="C545" s="176"/>
      <c r="L545" s="176"/>
      <c r="S545" s="177"/>
    </row>
    <row r="546" spans="3:19" ht="15.75" customHeight="1">
      <c r="C546" s="176"/>
      <c r="L546" s="176"/>
      <c r="S546" s="177"/>
    </row>
    <row r="547" spans="3:19" ht="15.75" customHeight="1">
      <c r="C547" s="176"/>
      <c r="L547" s="176"/>
      <c r="S547" s="177"/>
    </row>
    <row r="548" spans="3:19" ht="15.75" customHeight="1">
      <c r="C548" s="176"/>
      <c r="L548" s="176"/>
      <c r="S548" s="177"/>
    </row>
    <row r="549" spans="3:19" ht="15.75" customHeight="1">
      <c r="C549" s="176"/>
      <c r="L549" s="176"/>
      <c r="S549" s="177"/>
    </row>
    <row r="550" spans="3:19" ht="15.75" customHeight="1">
      <c r="C550" s="176"/>
      <c r="L550" s="176"/>
      <c r="S550" s="177"/>
    </row>
    <row r="551" spans="3:19" ht="15.75" customHeight="1">
      <c r="C551" s="176"/>
      <c r="L551" s="176"/>
      <c r="S551" s="177"/>
    </row>
    <row r="552" spans="3:19" ht="15.75" customHeight="1">
      <c r="C552" s="176"/>
      <c r="L552" s="176"/>
      <c r="S552" s="177"/>
    </row>
    <row r="553" spans="3:19" ht="15.75" customHeight="1">
      <c r="C553" s="176"/>
      <c r="L553" s="176"/>
      <c r="S553" s="177"/>
    </row>
    <row r="554" spans="3:19" ht="15.75" customHeight="1">
      <c r="C554" s="176"/>
      <c r="L554" s="176"/>
      <c r="S554" s="177"/>
    </row>
    <row r="555" spans="3:19" ht="15.75" customHeight="1">
      <c r="C555" s="176"/>
      <c r="L555" s="176"/>
      <c r="S555" s="177"/>
    </row>
    <row r="556" spans="3:19" ht="15.75" customHeight="1">
      <c r="C556" s="176"/>
      <c r="L556" s="176"/>
      <c r="S556" s="177"/>
    </row>
    <row r="557" spans="3:19" ht="15.75" customHeight="1">
      <c r="C557" s="176"/>
      <c r="L557" s="176"/>
      <c r="S557" s="177"/>
    </row>
    <row r="558" spans="3:19" ht="15.75" customHeight="1">
      <c r="C558" s="176"/>
      <c r="L558" s="176"/>
      <c r="S558" s="177"/>
    </row>
    <row r="559" spans="3:19" ht="15.75" customHeight="1">
      <c r="C559" s="176"/>
      <c r="L559" s="176"/>
      <c r="S559" s="177"/>
    </row>
    <row r="560" spans="3:19" ht="15.75" customHeight="1">
      <c r="C560" s="176"/>
      <c r="L560" s="176"/>
      <c r="S560" s="177"/>
    </row>
    <row r="561" spans="3:19" ht="15.75" customHeight="1">
      <c r="C561" s="176"/>
      <c r="L561" s="176"/>
      <c r="S561" s="177"/>
    </row>
    <row r="562" spans="3:19" ht="15.75" customHeight="1">
      <c r="C562" s="176"/>
      <c r="L562" s="176"/>
      <c r="S562" s="177"/>
    </row>
    <row r="563" spans="3:19" ht="15.75" customHeight="1">
      <c r="C563" s="176"/>
      <c r="L563" s="176"/>
      <c r="S563" s="177"/>
    </row>
    <row r="564" spans="3:19" ht="15.75" customHeight="1">
      <c r="C564" s="176"/>
      <c r="L564" s="176"/>
      <c r="S564" s="177"/>
    </row>
    <row r="565" spans="3:19" ht="15.75" customHeight="1">
      <c r="C565" s="176"/>
      <c r="L565" s="176"/>
      <c r="S565" s="177"/>
    </row>
    <row r="566" spans="3:19" ht="15.75" customHeight="1">
      <c r="C566" s="176"/>
      <c r="L566" s="176"/>
      <c r="S566" s="177"/>
    </row>
    <row r="567" spans="3:19" ht="15.75" customHeight="1">
      <c r="C567" s="176"/>
      <c r="L567" s="176"/>
      <c r="S567" s="177"/>
    </row>
    <row r="568" spans="3:19" ht="15.75" customHeight="1">
      <c r="C568" s="176"/>
      <c r="L568" s="176"/>
      <c r="S568" s="177"/>
    </row>
    <row r="569" spans="3:19" ht="15.75" customHeight="1">
      <c r="C569" s="176"/>
      <c r="L569" s="176"/>
      <c r="S569" s="177"/>
    </row>
    <row r="570" spans="3:19" ht="15.75" customHeight="1">
      <c r="C570" s="176"/>
      <c r="L570" s="176"/>
      <c r="S570" s="177"/>
    </row>
    <row r="571" spans="3:19" ht="15.75" customHeight="1">
      <c r="C571" s="176"/>
      <c r="L571" s="176"/>
      <c r="S571" s="177"/>
    </row>
    <row r="572" spans="3:19" ht="15.75" customHeight="1">
      <c r="C572" s="176"/>
      <c r="L572" s="176"/>
      <c r="S572" s="177"/>
    </row>
    <row r="573" spans="3:19" ht="15.75" customHeight="1">
      <c r="C573" s="176"/>
      <c r="L573" s="176"/>
      <c r="S573" s="177"/>
    </row>
    <row r="574" spans="3:19" ht="15.75" customHeight="1">
      <c r="C574" s="176"/>
      <c r="L574" s="176"/>
      <c r="S574" s="177"/>
    </row>
    <row r="575" spans="3:19" ht="15.75" customHeight="1">
      <c r="C575" s="176"/>
      <c r="L575" s="176"/>
      <c r="S575" s="177"/>
    </row>
    <row r="576" spans="3:19" ht="15.75" customHeight="1">
      <c r="C576" s="176"/>
      <c r="L576" s="176"/>
      <c r="S576" s="177"/>
    </row>
    <row r="577" spans="3:19" ht="15.75" customHeight="1">
      <c r="C577" s="176"/>
      <c r="L577" s="176"/>
      <c r="S577" s="177"/>
    </row>
    <row r="578" spans="3:19" ht="15.75" customHeight="1">
      <c r="C578" s="176"/>
      <c r="L578" s="176"/>
      <c r="S578" s="177"/>
    </row>
    <row r="579" spans="3:19" ht="15.75" customHeight="1">
      <c r="C579" s="176"/>
      <c r="L579" s="176"/>
      <c r="S579" s="177"/>
    </row>
    <row r="580" spans="3:19" ht="15.75" customHeight="1">
      <c r="C580" s="176"/>
      <c r="L580" s="176"/>
      <c r="S580" s="177"/>
    </row>
    <row r="581" spans="3:19" ht="15.75" customHeight="1">
      <c r="C581" s="176"/>
      <c r="L581" s="176"/>
      <c r="S581" s="177"/>
    </row>
    <row r="582" spans="3:19" ht="15.75" customHeight="1">
      <c r="C582" s="176"/>
      <c r="L582" s="176"/>
      <c r="S582" s="177"/>
    </row>
    <row r="583" spans="3:19" ht="15.75" customHeight="1">
      <c r="C583" s="176"/>
      <c r="L583" s="176"/>
      <c r="S583" s="177"/>
    </row>
    <row r="584" spans="3:19" ht="15.75" customHeight="1">
      <c r="C584" s="176"/>
      <c r="L584" s="176"/>
      <c r="S584" s="177"/>
    </row>
    <row r="585" spans="3:19" ht="15.75" customHeight="1">
      <c r="C585" s="176"/>
      <c r="L585" s="176"/>
      <c r="S585" s="177"/>
    </row>
    <row r="586" spans="3:19" ht="15.75" customHeight="1">
      <c r="C586" s="176"/>
      <c r="L586" s="176"/>
      <c r="S586" s="177"/>
    </row>
    <row r="587" spans="3:19" ht="15.75" customHeight="1">
      <c r="C587" s="176"/>
      <c r="L587" s="176"/>
      <c r="S587" s="177"/>
    </row>
    <row r="588" spans="3:19" ht="15.75" customHeight="1">
      <c r="C588" s="176"/>
      <c r="L588" s="176"/>
      <c r="S588" s="177"/>
    </row>
    <row r="589" spans="3:19" ht="15.75" customHeight="1">
      <c r="C589" s="176"/>
      <c r="L589" s="176"/>
      <c r="S589" s="177"/>
    </row>
    <row r="590" spans="3:19" ht="15.75" customHeight="1">
      <c r="C590" s="176"/>
      <c r="L590" s="176"/>
      <c r="S590" s="177"/>
    </row>
    <row r="591" spans="3:19" ht="15.75" customHeight="1">
      <c r="C591" s="176"/>
      <c r="L591" s="176"/>
      <c r="S591" s="177"/>
    </row>
    <row r="592" spans="3:19" ht="15.75" customHeight="1">
      <c r="C592" s="176"/>
      <c r="L592" s="176"/>
      <c r="S592" s="177"/>
    </row>
    <row r="593" spans="3:19" ht="15.75" customHeight="1">
      <c r="C593" s="176"/>
      <c r="L593" s="176"/>
      <c r="S593" s="177"/>
    </row>
    <row r="594" spans="3:19" ht="15.75" customHeight="1">
      <c r="C594" s="176"/>
      <c r="L594" s="176"/>
      <c r="S594" s="177"/>
    </row>
    <row r="595" spans="3:19" ht="15.75" customHeight="1">
      <c r="C595" s="176"/>
      <c r="L595" s="176"/>
      <c r="S595" s="177"/>
    </row>
    <row r="596" spans="3:19" ht="15.75" customHeight="1">
      <c r="C596" s="176"/>
      <c r="L596" s="176"/>
      <c r="S596" s="177"/>
    </row>
    <row r="597" spans="3:19" ht="15.75" customHeight="1">
      <c r="C597" s="176"/>
      <c r="L597" s="176"/>
      <c r="S597" s="177"/>
    </row>
    <row r="598" spans="3:19" ht="15.75" customHeight="1">
      <c r="C598" s="176"/>
      <c r="L598" s="176"/>
      <c r="S598" s="177"/>
    </row>
    <row r="599" spans="3:19" ht="15.75" customHeight="1">
      <c r="C599" s="176"/>
      <c r="L599" s="176"/>
      <c r="S599" s="177"/>
    </row>
    <row r="600" spans="3:19" ht="15.75" customHeight="1">
      <c r="C600" s="176"/>
      <c r="L600" s="176"/>
      <c r="S600" s="177"/>
    </row>
    <row r="601" spans="3:19" ht="15.75" customHeight="1">
      <c r="C601" s="176"/>
      <c r="L601" s="176"/>
      <c r="S601" s="177"/>
    </row>
    <row r="602" spans="3:19" ht="15.75" customHeight="1">
      <c r="C602" s="176"/>
      <c r="L602" s="176"/>
      <c r="S602" s="177"/>
    </row>
    <row r="603" spans="3:19" ht="15.75" customHeight="1">
      <c r="C603" s="176"/>
      <c r="L603" s="176"/>
      <c r="S603" s="177"/>
    </row>
    <row r="604" spans="3:19" ht="15.75" customHeight="1">
      <c r="C604" s="176"/>
      <c r="L604" s="176"/>
      <c r="S604" s="177"/>
    </row>
    <row r="605" spans="3:19" ht="15.75" customHeight="1">
      <c r="C605" s="176"/>
      <c r="L605" s="176"/>
      <c r="S605" s="177"/>
    </row>
    <row r="606" spans="3:19" ht="15.75" customHeight="1">
      <c r="C606" s="176"/>
      <c r="L606" s="176"/>
      <c r="S606" s="177"/>
    </row>
    <row r="607" spans="3:19" ht="15.75" customHeight="1">
      <c r="C607" s="176"/>
      <c r="L607" s="176"/>
      <c r="S607" s="177"/>
    </row>
    <row r="608" spans="3:19" ht="15.75" customHeight="1">
      <c r="C608" s="176"/>
      <c r="L608" s="176"/>
      <c r="S608" s="177"/>
    </row>
    <row r="609" spans="3:19" ht="15.75" customHeight="1">
      <c r="C609" s="176"/>
      <c r="L609" s="176"/>
      <c r="S609" s="177"/>
    </row>
    <row r="610" spans="3:19" ht="15.75" customHeight="1">
      <c r="C610" s="176"/>
      <c r="L610" s="176"/>
      <c r="S610" s="177"/>
    </row>
    <row r="611" spans="3:19" ht="15.75" customHeight="1">
      <c r="C611" s="176"/>
      <c r="L611" s="176"/>
      <c r="S611" s="177"/>
    </row>
    <row r="612" spans="3:19" ht="15.75" customHeight="1">
      <c r="C612" s="176"/>
      <c r="L612" s="176"/>
      <c r="S612" s="177"/>
    </row>
    <row r="613" spans="3:19" ht="15.75" customHeight="1">
      <c r="C613" s="176"/>
      <c r="L613" s="176"/>
      <c r="S613" s="177"/>
    </row>
    <row r="614" spans="3:19" ht="15.75" customHeight="1">
      <c r="C614" s="176"/>
      <c r="L614" s="176"/>
      <c r="S614" s="177"/>
    </row>
    <row r="615" spans="3:19" ht="15.75" customHeight="1">
      <c r="C615" s="176"/>
      <c r="L615" s="176"/>
      <c r="S615" s="177"/>
    </row>
    <row r="616" spans="3:19" ht="15.75" customHeight="1">
      <c r="C616" s="176"/>
      <c r="L616" s="176"/>
      <c r="S616" s="177"/>
    </row>
    <row r="617" spans="3:19" ht="15.75" customHeight="1">
      <c r="C617" s="176"/>
      <c r="L617" s="176"/>
      <c r="S617" s="177"/>
    </row>
    <row r="618" spans="3:19" ht="15.75" customHeight="1">
      <c r="C618" s="176"/>
      <c r="L618" s="176"/>
      <c r="S618" s="177"/>
    </row>
    <row r="619" spans="3:19" ht="15.75" customHeight="1">
      <c r="C619" s="176"/>
      <c r="L619" s="176"/>
      <c r="S619" s="177"/>
    </row>
    <row r="620" spans="3:19" ht="15.75" customHeight="1">
      <c r="C620" s="176"/>
      <c r="L620" s="176"/>
      <c r="S620" s="177"/>
    </row>
    <row r="621" spans="3:19" ht="15.75" customHeight="1">
      <c r="C621" s="176"/>
      <c r="L621" s="176"/>
      <c r="S621" s="177"/>
    </row>
    <row r="622" spans="3:19" ht="15.75" customHeight="1">
      <c r="C622" s="176"/>
      <c r="L622" s="176"/>
      <c r="S622" s="177"/>
    </row>
    <row r="623" spans="3:19" ht="15.75" customHeight="1">
      <c r="C623" s="176"/>
      <c r="L623" s="176"/>
      <c r="S623" s="177"/>
    </row>
    <row r="624" spans="3:19" ht="15.75" customHeight="1">
      <c r="C624" s="176"/>
      <c r="L624" s="176"/>
      <c r="S624" s="177"/>
    </row>
    <row r="625" spans="3:19" ht="15.75" customHeight="1">
      <c r="C625" s="176"/>
      <c r="L625" s="176"/>
      <c r="S625" s="177"/>
    </row>
    <row r="626" spans="3:19" ht="15.75" customHeight="1">
      <c r="C626" s="176"/>
      <c r="L626" s="176"/>
      <c r="S626" s="177"/>
    </row>
    <row r="627" spans="3:19" ht="15.75" customHeight="1">
      <c r="C627" s="176"/>
      <c r="L627" s="176"/>
      <c r="S627" s="177"/>
    </row>
    <row r="628" spans="3:19" ht="15.75" customHeight="1">
      <c r="C628" s="176"/>
      <c r="L628" s="176"/>
      <c r="S628" s="177"/>
    </row>
    <row r="629" spans="3:19" ht="15.75" customHeight="1">
      <c r="C629" s="176"/>
      <c r="L629" s="176"/>
      <c r="S629" s="177"/>
    </row>
    <row r="630" spans="3:19" ht="15.75" customHeight="1">
      <c r="C630" s="176"/>
      <c r="L630" s="176"/>
      <c r="S630" s="177"/>
    </row>
    <row r="631" spans="3:19" ht="15.75" customHeight="1">
      <c r="C631" s="176"/>
      <c r="L631" s="176"/>
      <c r="S631" s="177"/>
    </row>
    <row r="632" spans="3:19" ht="15.75" customHeight="1">
      <c r="C632" s="176"/>
      <c r="L632" s="176"/>
      <c r="S632" s="177"/>
    </row>
    <row r="633" spans="3:19" ht="15.75" customHeight="1">
      <c r="C633" s="176"/>
      <c r="L633" s="176"/>
      <c r="S633" s="177"/>
    </row>
    <row r="634" spans="3:19" ht="15.75" customHeight="1">
      <c r="C634" s="176"/>
      <c r="L634" s="176"/>
      <c r="S634" s="177"/>
    </row>
    <row r="635" spans="3:19" ht="15.75" customHeight="1">
      <c r="C635" s="176"/>
      <c r="L635" s="176"/>
      <c r="S635" s="177"/>
    </row>
    <row r="636" spans="3:19" ht="15.75" customHeight="1">
      <c r="C636" s="176"/>
      <c r="L636" s="176"/>
      <c r="S636" s="177"/>
    </row>
    <row r="637" spans="3:19" ht="15.75" customHeight="1">
      <c r="C637" s="176"/>
      <c r="L637" s="176"/>
      <c r="S637" s="177"/>
    </row>
    <row r="638" spans="3:19" ht="15.75" customHeight="1">
      <c r="C638" s="176"/>
      <c r="L638" s="176"/>
      <c r="S638" s="177"/>
    </row>
    <row r="639" spans="3:19" ht="15.75" customHeight="1">
      <c r="C639" s="176"/>
      <c r="L639" s="176"/>
      <c r="S639" s="177"/>
    </row>
    <row r="640" spans="3:19" ht="15.75" customHeight="1">
      <c r="C640" s="176"/>
      <c r="L640" s="176"/>
      <c r="S640" s="177"/>
    </row>
    <row r="641" spans="3:19" ht="15.75" customHeight="1">
      <c r="C641" s="176"/>
      <c r="L641" s="176"/>
      <c r="S641" s="177"/>
    </row>
    <row r="642" spans="3:19" ht="15.75" customHeight="1">
      <c r="C642" s="176"/>
      <c r="L642" s="176"/>
      <c r="S642" s="177"/>
    </row>
    <row r="643" spans="3:19" ht="15.75" customHeight="1">
      <c r="C643" s="176"/>
      <c r="L643" s="176"/>
      <c r="S643" s="177"/>
    </row>
    <row r="644" spans="3:19" ht="15.75" customHeight="1">
      <c r="C644" s="176"/>
      <c r="L644" s="176"/>
      <c r="S644" s="177"/>
    </row>
    <row r="645" spans="3:19" ht="15.75" customHeight="1">
      <c r="C645" s="176"/>
      <c r="L645" s="176"/>
      <c r="S645" s="177"/>
    </row>
    <row r="646" spans="3:19" ht="15.75" customHeight="1">
      <c r="C646" s="176"/>
      <c r="L646" s="176"/>
      <c r="S646" s="177"/>
    </row>
    <row r="647" spans="3:19" ht="15.75" customHeight="1">
      <c r="C647" s="176"/>
      <c r="L647" s="176"/>
      <c r="S647" s="177"/>
    </row>
    <row r="648" spans="3:19" ht="15.75" customHeight="1">
      <c r="C648" s="176"/>
      <c r="L648" s="176"/>
      <c r="S648" s="177"/>
    </row>
    <row r="649" spans="3:19" ht="15.75" customHeight="1">
      <c r="C649" s="176"/>
      <c r="L649" s="176"/>
      <c r="S649" s="177"/>
    </row>
    <row r="650" spans="3:19" ht="15.75" customHeight="1">
      <c r="C650" s="176"/>
      <c r="L650" s="176"/>
      <c r="S650" s="177"/>
    </row>
    <row r="651" spans="3:19" ht="15.75" customHeight="1">
      <c r="C651" s="176"/>
      <c r="L651" s="176"/>
      <c r="S651" s="177"/>
    </row>
    <row r="652" spans="3:19" ht="15.75" customHeight="1">
      <c r="C652" s="176"/>
      <c r="L652" s="176"/>
      <c r="S652" s="177"/>
    </row>
    <row r="653" spans="3:19" ht="15.75" customHeight="1">
      <c r="C653" s="176"/>
      <c r="L653" s="176"/>
      <c r="S653" s="177"/>
    </row>
    <row r="654" spans="3:19" ht="15.75" customHeight="1">
      <c r="C654" s="176"/>
      <c r="L654" s="176"/>
      <c r="S654" s="177"/>
    </row>
    <row r="655" spans="3:19" ht="15.75" customHeight="1">
      <c r="C655" s="176"/>
      <c r="L655" s="176"/>
      <c r="S655" s="177"/>
    </row>
    <row r="656" spans="3:19" ht="15.75" customHeight="1">
      <c r="C656" s="176"/>
      <c r="L656" s="176"/>
      <c r="S656" s="177"/>
    </row>
    <row r="657" spans="3:19" ht="15.75" customHeight="1">
      <c r="C657" s="176"/>
      <c r="L657" s="176"/>
      <c r="S657" s="177"/>
    </row>
    <row r="658" spans="3:19" ht="15.75" customHeight="1">
      <c r="C658" s="176"/>
      <c r="L658" s="176"/>
      <c r="S658" s="177"/>
    </row>
    <row r="659" spans="3:19" ht="15.75" customHeight="1">
      <c r="C659" s="176"/>
      <c r="L659" s="176"/>
      <c r="S659" s="177"/>
    </row>
    <row r="660" spans="3:19" ht="15.75" customHeight="1">
      <c r="C660" s="176"/>
      <c r="L660" s="176"/>
      <c r="S660" s="177"/>
    </row>
    <row r="661" spans="3:19" ht="15.75" customHeight="1">
      <c r="C661" s="176"/>
      <c r="L661" s="176"/>
      <c r="S661" s="177"/>
    </row>
    <row r="662" spans="3:19" ht="15.75" customHeight="1">
      <c r="C662" s="176"/>
      <c r="L662" s="176"/>
      <c r="S662" s="177"/>
    </row>
    <row r="663" spans="3:19" ht="15.75" customHeight="1">
      <c r="C663" s="176"/>
      <c r="L663" s="176"/>
      <c r="S663" s="177"/>
    </row>
    <row r="664" spans="3:19" ht="15.75" customHeight="1">
      <c r="C664" s="176"/>
      <c r="L664" s="176"/>
      <c r="S664" s="177"/>
    </row>
    <row r="665" spans="3:19" ht="15.75" customHeight="1">
      <c r="C665" s="176"/>
      <c r="L665" s="176"/>
      <c r="S665" s="177"/>
    </row>
    <row r="666" spans="3:19" ht="15.75" customHeight="1">
      <c r="C666" s="176"/>
      <c r="L666" s="176"/>
      <c r="S666" s="177"/>
    </row>
    <row r="667" spans="3:19" ht="15.75" customHeight="1">
      <c r="C667" s="176"/>
      <c r="L667" s="176"/>
      <c r="S667" s="177"/>
    </row>
    <row r="668" spans="3:19" ht="15.75" customHeight="1">
      <c r="C668" s="176"/>
      <c r="L668" s="176"/>
      <c r="S668" s="177"/>
    </row>
    <row r="669" spans="3:19" ht="15.75" customHeight="1">
      <c r="C669" s="176"/>
      <c r="L669" s="176"/>
      <c r="S669" s="177"/>
    </row>
    <row r="670" spans="3:19" ht="15.75" customHeight="1">
      <c r="C670" s="176"/>
      <c r="L670" s="176"/>
      <c r="S670" s="177"/>
    </row>
    <row r="671" spans="3:19" ht="15.75" customHeight="1">
      <c r="C671" s="176"/>
      <c r="L671" s="176"/>
      <c r="S671" s="177"/>
    </row>
    <row r="672" spans="3:19" ht="15.75" customHeight="1">
      <c r="C672" s="176"/>
      <c r="L672" s="176"/>
      <c r="S672" s="177"/>
    </row>
    <row r="673" spans="3:19" ht="15.75" customHeight="1">
      <c r="C673" s="176"/>
      <c r="L673" s="176"/>
      <c r="S673" s="177"/>
    </row>
    <row r="674" spans="3:19" ht="15.75" customHeight="1">
      <c r="C674" s="176"/>
      <c r="L674" s="176"/>
      <c r="S674" s="177"/>
    </row>
    <row r="675" spans="3:19" ht="15.75" customHeight="1">
      <c r="C675" s="176"/>
      <c r="L675" s="176"/>
      <c r="S675" s="177"/>
    </row>
    <row r="676" spans="3:19" ht="15.75" customHeight="1">
      <c r="C676" s="176"/>
      <c r="L676" s="176"/>
      <c r="S676" s="177"/>
    </row>
    <row r="677" spans="3:19" ht="15.75" customHeight="1">
      <c r="C677" s="176"/>
      <c r="L677" s="176"/>
      <c r="S677" s="177"/>
    </row>
    <row r="678" spans="3:19" ht="15.75" customHeight="1">
      <c r="C678" s="176"/>
      <c r="L678" s="176"/>
      <c r="S678" s="177"/>
    </row>
    <row r="679" spans="3:19" ht="15.75" customHeight="1">
      <c r="C679" s="176"/>
      <c r="L679" s="176"/>
      <c r="S679" s="177"/>
    </row>
    <row r="680" spans="3:19" ht="15.75" customHeight="1">
      <c r="C680" s="176"/>
      <c r="L680" s="176"/>
      <c r="S680" s="177"/>
    </row>
    <row r="681" spans="3:19" ht="15.75" customHeight="1">
      <c r="C681" s="176"/>
      <c r="L681" s="176"/>
      <c r="S681" s="177"/>
    </row>
    <row r="682" spans="3:19" ht="15.75" customHeight="1">
      <c r="C682" s="176"/>
      <c r="L682" s="176"/>
      <c r="S682" s="177"/>
    </row>
    <row r="683" spans="3:19" ht="15.75" customHeight="1">
      <c r="C683" s="176"/>
      <c r="L683" s="176"/>
      <c r="S683" s="177"/>
    </row>
    <row r="684" spans="3:19" ht="15.75" customHeight="1">
      <c r="C684" s="176"/>
      <c r="L684" s="176"/>
      <c r="S684" s="177"/>
    </row>
    <row r="685" spans="3:19" ht="15.75" customHeight="1">
      <c r="C685" s="176"/>
      <c r="L685" s="176"/>
      <c r="S685" s="177"/>
    </row>
    <row r="686" spans="3:19" ht="15.75" customHeight="1">
      <c r="C686" s="176"/>
      <c r="L686" s="176"/>
      <c r="S686" s="177"/>
    </row>
    <row r="687" spans="3:19" ht="15.75" customHeight="1">
      <c r="C687" s="176"/>
      <c r="L687" s="176"/>
      <c r="S687" s="177"/>
    </row>
    <row r="688" spans="3:19" ht="15.75" customHeight="1">
      <c r="C688" s="176"/>
      <c r="L688" s="176"/>
      <c r="S688" s="177"/>
    </row>
    <row r="689" spans="3:19" ht="15.75" customHeight="1">
      <c r="C689" s="176"/>
      <c r="L689" s="176"/>
      <c r="S689" s="177"/>
    </row>
    <row r="690" spans="3:19" ht="15.75" customHeight="1">
      <c r="C690" s="176"/>
      <c r="L690" s="176"/>
      <c r="S690" s="177"/>
    </row>
    <row r="691" spans="3:19" ht="15.75" customHeight="1">
      <c r="C691" s="176"/>
      <c r="L691" s="176"/>
      <c r="S691" s="177"/>
    </row>
    <row r="692" spans="3:19" ht="15.75" customHeight="1">
      <c r="C692" s="176"/>
      <c r="L692" s="176"/>
      <c r="S692" s="177"/>
    </row>
    <row r="693" spans="3:19" ht="15.75" customHeight="1">
      <c r="C693" s="176"/>
      <c r="L693" s="176"/>
      <c r="S693" s="177"/>
    </row>
    <row r="694" spans="3:19" ht="15.75" customHeight="1">
      <c r="C694" s="176"/>
      <c r="L694" s="176"/>
      <c r="S694" s="177"/>
    </row>
    <row r="695" spans="3:19" ht="15.75" customHeight="1">
      <c r="C695" s="176"/>
      <c r="L695" s="176"/>
      <c r="S695" s="177"/>
    </row>
    <row r="696" spans="3:19" ht="15.75" customHeight="1">
      <c r="C696" s="176"/>
      <c r="L696" s="176"/>
      <c r="S696" s="177"/>
    </row>
    <row r="697" spans="3:19" ht="15.75" customHeight="1">
      <c r="C697" s="176"/>
      <c r="L697" s="176"/>
      <c r="S697" s="177"/>
    </row>
    <row r="698" spans="3:19" ht="15.75" customHeight="1">
      <c r="C698" s="176"/>
      <c r="L698" s="176"/>
      <c r="S698" s="177"/>
    </row>
    <row r="699" spans="3:19" ht="15.75" customHeight="1">
      <c r="C699" s="176"/>
      <c r="L699" s="176"/>
      <c r="S699" s="177"/>
    </row>
    <row r="700" spans="3:19" ht="15.75" customHeight="1">
      <c r="C700" s="176"/>
      <c r="L700" s="176"/>
      <c r="S700" s="177"/>
    </row>
    <row r="701" spans="3:19" ht="15.75" customHeight="1">
      <c r="C701" s="176"/>
      <c r="L701" s="176"/>
      <c r="S701" s="177"/>
    </row>
    <row r="702" spans="3:19" ht="15.75" customHeight="1">
      <c r="C702" s="176"/>
      <c r="L702" s="176"/>
      <c r="S702" s="177"/>
    </row>
    <row r="703" spans="3:19" ht="15.75" customHeight="1">
      <c r="C703" s="176"/>
      <c r="L703" s="176"/>
      <c r="S703" s="177"/>
    </row>
    <row r="704" spans="3:19" ht="15.75" customHeight="1">
      <c r="C704" s="176"/>
      <c r="L704" s="176"/>
      <c r="S704" s="177"/>
    </row>
    <row r="705" spans="3:19" ht="15.75" customHeight="1">
      <c r="C705" s="176"/>
      <c r="L705" s="176"/>
      <c r="S705" s="177"/>
    </row>
    <row r="706" spans="3:19" ht="15.75" customHeight="1">
      <c r="C706" s="176"/>
      <c r="L706" s="176"/>
      <c r="S706" s="177"/>
    </row>
    <row r="707" spans="3:19" ht="15.75" customHeight="1">
      <c r="C707" s="176"/>
      <c r="L707" s="176"/>
      <c r="S707" s="177"/>
    </row>
    <row r="708" spans="3:19" ht="15.75" customHeight="1">
      <c r="C708" s="176"/>
      <c r="L708" s="176"/>
      <c r="S708" s="177"/>
    </row>
    <row r="709" spans="3:19" ht="15.75" customHeight="1">
      <c r="C709" s="176"/>
      <c r="L709" s="176"/>
      <c r="S709" s="177"/>
    </row>
    <row r="710" spans="3:19" ht="15.75" customHeight="1">
      <c r="C710" s="176"/>
      <c r="L710" s="176"/>
      <c r="S710" s="177"/>
    </row>
    <row r="711" spans="3:19" ht="15.75" customHeight="1">
      <c r="C711" s="176"/>
      <c r="L711" s="176"/>
      <c r="S711" s="177"/>
    </row>
    <row r="712" spans="3:19" ht="15.75" customHeight="1">
      <c r="C712" s="176"/>
      <c r="L712" s="176"/>
      <c r="S712" s="177"/>
    </row>
    <row r="713" spans="3:19" ht="15.75" customHeight="1">
      <c r="C713" s="176"/>
      <c r="L713" s="176"/>
      <c r="S713" s="177"/>
    </row>
    <row r="714" spans="3:19" ht="15.75" customHeight="1">
      <c r="C714" s="176"/>
      <c r="L714" s="176"/>
      <c r="S714" s="177"/>
    </row>
    <row r="715" spans="3:19" ht="15.75" customHeight="1">
      <c r="C715" s="176"/>
      <c r="L715" s="176"/>
      <c r="S715" s="177"/>
    </row>
    <row r="716" spans="3:19" ht="15.75" customHeight="1">
      <c r="C716" s="176"/>
      <c r="L716" s="176"/>
      <c r="S716" s="177"/>
    </row>
    <row r="717" spans="3:19" ht="15.75" customHeight="1">
      <c r="C717" s="176"/>
      <c r="L717" s="176"/>
      <c r="S717" s="177"/>
    </row>
    <row r="718" spans="3:19" ht="15.75" customHeight="1">
      <c r="C718" s="176"/>
      <c r="L718" s="176"/>
      <c r="S718" s="177"/>
    </row>
    <row r="719" spans="3:19" ht="15.75" customHeight="1">
      <c r="C719" s="176"/>
      <c r="L719" s="176"/>
      <c r="S719" s="177"/>
    </row>
    <row r="720" spans="3:19" ht="15.75" customHeight="1">
      <c r="C720" s="176"/>
      <c r="L720" s="176"/>
      <c r="S720" s="177"/>
    </row>
    <row r="721" spans="3:19" ht="15.75" customHeight="1">
      <c r="C721" s="176"/>
      <c r="L721" s="176"/>
      <c r="S721" s="177"/>
    </row>
    <row r="722" spans="3:19" ht="15.75" customHeight="1">
      <c r="C722" s="176"/>
      <c r="L722" s="176"/>
      <c r="S722" s="177"/>
    </row>
    <row r="723" spans="3:19" ht="15.75" customHeight="1">
      <c r="C723" s="176"/>
      <c r="L723" s="176"/>
      <c r="S723" s="177"/>
    </row>
    <row r="724" spans="3:19" ht="15.75" customHeight="1">
      <c r="C724" s="176"/>
      <c r="L724" s="176"/>
      <c r="S724" s="177"/>
    </row>
    <row r="725" spans="3:19" ht="15.75" customHeight="1">
      <c r="C725" s="176"/>
      <c r="L725" s="176"/>
      <c r="S725" s="177"/>
    </row>
    <row r="726" spans="3:19" ht="15.75" customHeight="1">
      <c r="C726" s="176"/>
      <c r="L726" s="176"/>
      <c r="S726" s="177"/>
    </row>
    <row r="727" spans="3:19" ht="15.75" customHeight="1">
      <c r="C727" s="176"/>
      <c r="L727" s="176"/>
      <c r="S727" s="177"/>
    </row>
    <row r="728" spans="3:19" ht="15.75" customHeight="1">
      <c r="C728" s="176"/>
      <c r="L728" s="176"/>
      <c r="S728" s="177"/>
    </row>
    <row r="729" spans="3:19" ht="15.75" customHeight="1">
      <c r="C729" s="176"/>
      <c r="L729" s="176"/>
      <c r="S729" s="177"/>
    </row>
    <row r="730" spans="3:19" ht="15.75" customHeight="1">
      <c r="C730" s="176"/>
      <c r="L730" s="176"/>
      <c r="S730" s="177"/>
    </row>
    <row r="731" spans="3:19" ht="15.75" customHeight="1">
      <c r="C731" s="176"/>
      <c r="L731" s="176"/>
      <c r="S731" s="177"/>
    </row>
    <row r="732" spans="3:19" ht="15.75" customHeight="1">
      <c r="C732" s="176"/>
      <c r="L732" s="176"/>
      <c r="S732" s="177"/>
    </row>
    <row r="733" spans="3:19" ht="15.75" customHeight="1">
      <c r="C733" s="176"/>
      <c r="L733" s="176"/>
      <c r="S733" s="177"/>
    </row>
    <row r="734" spans="3:19" ht="15.75" customHeight="1">
      <c r="C734" s="176"/>
      <c r="L734" s="176"/>
      <c r="S734" s="177"/>
    </row>
    <row r="735" spans="3:19" ht="15.75" customHeight="1">
      <c r="C735" s="176"/>
      <c r="L735" s="176"/>
      <c r="S735" s="177"/>
    </row>
    <row r="736" spans="3:19" ht="15.75" customHeight="1">
      <c r="C736" s="176"/>
      <c r="L736" s="176"/>
      <c r="S736" s="177"/>
    </row>
    <row r="737" spans="3:19" ht="15.75" customHeight="1">
      <c r="C737" s="176"/>
      <c r="L737" s="176"/>
      <c r="S737" s="177"/>
    </row>
    <row r="738" spans="3:19" ht="15.75" customHeight="1">
      <c r="C738" s="176"/>
      <c r="L738" s="176"/>
      <c r="S738" s="177"/>
    </row>
    <row r="739" spans="3:19" ht="15.75" customHeight="1">
      <c r="C739" s="176"/>
      <c r="L739" s="176"/>
      <c r="S739" s="177"/>
    </row>
    <row r="740" spans="3:19" ht="15.75" customHeight="1">
      <c r="C740" s="176"/>
      <c r="L740" s="176"/>
      <c r="S740" s="177"/>
    </row>
    <row r="741" spans="3:19" ht="15.75" customHeight="1">
      <c r="C741" s="176"/>
      <c r="L741" s="176"/>
      <c r="S741" s="177"/>
    </row>
    <row r="742" spans="3:19" ht="15.75" customHeight="1">
      <c r="C742" s="176"/>
      <c r="L742" s="176"/>
      <c r="S742" s="177"/>
    </row>
    <row r="743" spans="3:19" ht="15.75" customHeight="1">
      <c r="C743" s="176"/>
      <c r="L743" s="176"/>
      <c r="S743" s="177"/>
    </row>
    <row r="744" spans="3:19" ht="15.75" customHeight="1">
      <c r="C744" s="176"/>
      <c r="L744" s="176"/>
      <c r="S744" s="177"/>
    </row>
    <row r="745" spans="3:19" ht="15.75" customHeight="1">
      <c r="C745" s="176"/>
      <c r="L745" s="176"/>
      <c r="S745" s="177"/>
    </row>
    <row r="746" spans="3:19" ht="15.75" customHeight="1">
      <c r="C746" s="176"/>
      <c r="L746" s="176"/>
      <c r="S746" s="177"/>
    </row>
    <row r="747" spans="3:19" ht="15.75" customHeight="1">
      <c r="C747" s="176"/>
      <c r="L747" s="176"/>
      <c r="S747" s="177"/>
    </row>
    <row r="748" spans="3:19" ht="15.75" customHeight="1">
      <c r="C748" s="176"/>
      <c r="L748" s="176"/>
      <c r="S748" s="177"/>
    </row>
    <row r="749" spans="3:19" ht="15.75" customHeight="1">
      <c r="C749" s="176"/>
      <c r="L749" s="176"/>
      <c r="S749" s="177"/>
    </row>
    <row r="750" spans="3:19" ht="15.75" customHeight="1">
      <c r="C750" s="176"/>
      <c r="L750" s="176"/>
      <c r="S750" s="177"/>
    </row>
    <row r="751" spans="3:19" ht="15.75" customHeight="1">
      <c r="C751" s="176"/>
      <c r="L751" s="176"/>
      <c r="S751" s="177"/>
    </row>
    <row r="752" spans="3:19" ht="15.75" customHeight="1">
      <c r="C752" s="176"/>
      <c r="L752" s="176"/>
      <c r="S752" s="177"/>
    </row>
    <row r="753" spans="3:19" ht="15.75" customHeight="1">
      <c r="C753" s="176"/>
      <c r="L753" s="176"/>
      <c r="S753" s="177"/>
    </row>
    <row r="754" spans="3:19" ht="15.75" customHeight="1">
      <c r="C754" s="176"/>
      <c r="L754" s="176"/>
      <c r="S754" s="177"/>
    </row>
    <row r="755" spans="3:19" ht="15.75" customHeight="1">
      <c r="C755" s="176"/>
      <c r="L755" s="176"/>
      <c r="S755" s="177"/>
    </row>
    <row r="756" spans="3:19" ht="15.75" customHeight="1">
      <c r="C756" s="176"/>
      <c r="L756" s="176"/>
      <c r="S756" s="177"/>
    </row>
    <row r="757" spans="3:19" ht="15.75" customHeight="1">
      <c r="C757" s="176"/>
      <c r="L757" s="176"/>
      <c r="S757" s="177"/>
    </row>
    <row r="758" spans="3:19" ht="15.75" customHeight="1">
      <c r="C758" s="176"/>
      <c r="L758" s="176"/>
      <c r="S758" s="177"/>
    </row>
    <row r="759" spans="3:19" ht="15.75" customHeight="1">
      <c r="C759" s="176"/>
      <c r="L759" s="176"/>
      <c r="S759" s="177"/>
    </row>
    <row r="760" spans="3:19" ht="15.75" customHeight="1">
      <c r="C760" s="176"/>
      <c r="L760" s="176"/>
      <c r="S760" s="177"/>
    </row>
    <row r="761" spans="3:19" ht="15.75" customHeight="1">
      <c r="C761" s="176"/>
      <c r="L761" s="176"/>
      <c r="S761" s="177"/>
    </row>
    <row r="762" spans="3:19" ht="15.75" customHeight="1">
      <c r="C762" s="176"/>
      <c r="L762" s="176"/>
      <c r="S762" s="177"/>
    </row>
    <row r="763" spans="3:19" ht="15.75" customHeight="1">
      <c r="C763" s="176"/>
      <c r="L763" s="176"/>
      <c r="S763" s="177"/>
    </row>
    <row r="764" spans="3:19" ht="15.75" customHeight="1">
      <c r="C764" s="176"/>
      <c r="L764" s="176"/>
      <c r="S764" s="177"/>
    </row>
    <row r="765" spans="3:19" ht="15.75" customHeight="1">
      <c r="C765" s="176"/>
      <c r="L765" s="176"/>
      <c r="S765" s="177"/>
    </row>
    <row r="766" spans="3:19" ht="15.75" customHeight="1">
      <c r="C766" s="176"/>
      <c r="L766" s="176"/>
      <c r="S766" s="177"/>
    </row>
    <row r="767" spans="3:19" ht="15.75" customHeight="1">
      <c r="C767" s="176"/>
      <c r="L767" s="176"/>
      <c r="S767" s="177"/>
    </row>
    <row r="768" spans="3:19" ht="15.75" customHeight="1">
      <c r="C768" s="176"/>
      <c r="L768" s="176"/>
      <c r="S768" s="177"/>
    </row>
    <row r="769" spans="3:19" ht="15.75" customHeight="1">
      <c r="C769" s="176"/>
      <c r="L769" s="176"/>
      <c r="S769" s="177"/>
    </row>
    <row r="770" spans="3:19" ht="15.75" customHeight="1">
      <c r="C770" s="176"/>
      <c r="L770" s="176"/>
      <c r="S770" s="177"/>
    </row>
    <row r="771" spans="3:19" ht="15.75" customHeight="1">
      <c r="C771" s="176"/>
      <c r="L771" s="176"/>
      <c r="S771" s="177"/>
    </row>
    <row r="772" spans="3:19" ht="15.75" customHeight="1">
      <c r="C772" s="176"/>
      <c r="L772" s="176"/>
      <c r="S772" s="177"/>
    </row>
    <row r="773" spans="3:19" ht="15.75" customHeight="1">
      <c r="C773" s="176"/>
      <c r="L773" s="176"/>
      <c r="S773" s="177"/>
    </row>
    <row r="774" spans="3:19" ht="15.75" customHeight="1">
      <c r="C774" s="176"/>
      <c r="L774" s="176"/>
      <c r="S774" s="177"/>
    </row>
    <row r="775" spans="3:19" ht="15.75" customHeight="1">
      <c r="C775" s="176"/>
      <c r="L775" s="176"/>
      <c r="S775" s="177"/>
    </row>
    <row r="776" spans="3:19" ht="15.75" customHeight="1">
      <c r="C776" s="176"/>
      <c r="L776" s="176"/>
      <c r="S776" s="177"/>
    </row>
    <row r="777" spans="3:19" ht="15.75" customHeight="1">
      <c r="C777" s="176"/>
      <c r="L777" s="176"/>
      <c r="S777" s="177"/>
    </row>
    <row r="778" spans="3:19" ht="15.75" customHeight="1">
      <c r="C778" s="176"/>
      <c r="L778" s="176"/>
      <c r="S778" s="177"/>
    </row>
    <row r="779" spans="3:19" ht="15.75" customHeight="1">
      <c r="C779" s="176"/>
      <c r="L779" s="176"/>
      <c r="S779" s="177"/>
    </row>
    <row r="780" spans="3:19" ht="15.75" customHeight="1">
      <c r="C780" s="176"/>
      <c r="L780" s="176"/>
      <c r="S780" s="177"/>
    </row>
    <row r="781" spans="3:19" ht="15.75" customHeight="1">
      <c r="C781" s="176"/>
      <c r="L781" s="176"/>
      <c r="S781" s="177"/>
    </row>
    <row r="782" spans="3:19" ht="15.75" customHeight="1">
      <c r="C782" s="176"/>
      <c r="L782" s="176"/>
      <c r="S782" s="177"/>
    </row>
    <row r="783" spans="3:19" ht="15.75" customHeight="1">
      <c r="C783" s="176"/>
      <c r="L783" s="176"/>
      <c r="S783" s="177"/>
    </row>
    <row r="784" spans="3:19" ht="15.75" customHeight="1">
      <c r="C784" s="176"/>
      <c r="L784" s="176"/>
      <c r="S784" s="177"/>
    </row>
    <row r="785" spans="3:19" ht="15.75" customHeight="1">
      <c r="C785" s="176"/>
      <c r="L785" s="176"/>
      <c r="S785" s="177"/>
    </row>
    <row r="786" spans="3:19" ht="15.75" customHeight="1">
      <c r="C786" s="176"/>
      <c r="L786" s="176"/>
      <c r="S786" s="177"/>
    </row>
    <row r="787" spans="3:19" ht="15.75" customHeight="1">
      <c r="C787" s="176"/>
      <c r="L787" s="176"/>
      <c r="S787" s="177"/>
    </row>
    <row r="788" spans="3:19" ht="15.75" customHeight="1">
      <c r="C788" s="176"/>
      <c r="L788" s="176"/>
      <c r="S788" s="177"/>
    </row>
    <row r="789" spans="3:19" ht="15.75" customHeight="1">
      <c r="C789" s="176"/>
      <c r="L789" s="176"/>
      <c r="S789" s="177"/>
    </row>
    <row r="790" spans="3:19" ht="15.75" customHeight="1">
      <c r="C790" s="176"/>
      <c r="L790" s="176"/>
      <c r="S790" s="177"/>
    </row>
    <row r="791" spans="3:19" ht="15.75" customHeight="1">
      <c r="C791" s="176"/>
      <c r="L791" s="176"/>
      <c r="S791" s="177"/>
    </row>
    <row r="792" spans="3:19" ht="15.75" customHeight="1">
      <c r="C792" s="176"/>
      <c r="L792" s="176"/>
      <c r="S792" s="177"/>
    </row>
    <row r="793" spans="3:19" ht="15.75" customHeight="1">
      <c r="C793" s="176"/>
      <c r="L793" s="176"/>
      <c r="S793" s="177"/>
    </row>
    <row r="794" spans="3:19" ht="15.75" customHeight="1">
      <c r="C794" s="176"/>
      <c r="L794" s="176"/>
      <c r="S794" s="177"/>
    </row>
    <row r="795" spans="3:19" ht="15.75" customHeight="1">
      <c r="C795" s="176"/>
      <c r="L795" s="176"/>
      <c r="S795" s="177"/>
    </row>
    <row r="796" spans="3:19" ht="15.75" customHeight="1">
      <c r="C796" s="176"/>
      <c r="L796" s="176"/>
      <c r="S796" s="177"/>
    </row>
    <row r="797" spans="3:19" ht="15.75" customHeight="1">
      <c r="C797" s="176"/>
      <c r="L797" s="176"/>
      <c r="S797" s="177"/>
    </row>
    <row r="798" spans="3:19" ht="15.75" customHeight="1">
      <c r="C798" s="176"/>
      <c r="L798" s="176"/>
      <c r="S798" s="177"/>
    </row>
    <row r="799" spans="3:19" ht="15.75" customHeight="1">
      <c r="C799" s="176"/>
      <c r="L799" s="176"/>
      <c r="S799" s="177"/>
    </row>
    <row r="800" spans="3:19" ht="15.75" customHeight="1">
      <c r="C800" s="176"/>
      <c r="L800" s="176"/>
      <c r="S800" s="177"/>
    </row>
    <row r="801" spans="3:19" ht="15.75" customHeight="1">
      <c r="C801" s="176"/>
      <c r="L801" s="176"/>
      <c r="S801" s="177"/>
    </row>
    <row r="802" spans="3:19" ht="15.75" customHeight="1">
      <c r="C802" s="176"/>
      <c r="L802" s="176"/>
      <c r="S802" s="177"/>
    </row>
    <row r="803" spans="3:19" ht="15.75" customHeight="1">
      <c r="C803" s="176"/>
      <c r="L803" s="176"/>
      <c r="S803" s="177"/>
    </row>
    <row r="804" spans="3:19" ht="15.75" customHeight="1">
      <c r="C804" s="176"/>
      <c r="L804" s="176"/>
      <c r="S804" s="177"/>
    </row>
    <row r="805" spans="3:19" ht="15.75" customHeight="1">
      <c r="C805" s="176"/>
      <c r="L805" s="176"/>
      <c r="S805" s="177"/>
    </row>
    <row r="806" spans="3:19" ht="15.75" customHeight="1">
      <c r="C806" s="176"/>
      <c r="L806" s="176"/>
      <c r="S806" s="177"/>
    </row>
    <row r="807" spans="3:19" ht="15.75" customHeight="1">
      <c r="C807" s="176"/>
      <c r="L807" s="176"/>
      <c r="S807" s="177"/>
    </row>
    <row r="808" spans="3:19" ht="15.75" customHeight="1">
      <c r="C808" s="176"/>
      <c r="L808" s="176"/>
      <c r="S808" s="177"/>
    </row>
    <row r="809" spans="3:19" ht="15.75" customHeight="1">
      <c r="C809" s="176"/>
      <c r="L809" s="176"/>
      <c r="S809" s="177"/>
    </row>
    <row r="810" spans="3:19" ht="15.75" customHeight="1">
      <c r="C810" s="176"/>
      <c r="L810" s="176"/>
      <c r="S810" s="177"/>
    </row>
    <row r="811" spans="3:19" ht="15.75" customHeight="1">
      <c r="C811" s="176"/>
      <c r="L811" s="176"/>
      <c r="S811" s="177"/>
    </row>
    <row r="812" spans="3:19" ht="15.75" customHeight="1">
      <c r="C812" s="176"/>
      <c r="L812" s="176"/>
      <c r="S812" s="177"/>
    </row>
    <row r="813" spans="3:19" ht="15.75" customHeight="1">
      <c r="C813" s="176"/>
      <c r="L813" s="176"/>
      <c r="S813" s="177"/>
    </row>
    <row r="814" spans="3:19" ht="15.75" customHeight="1">
      <c r="C814" s="176"/>
      <c r="L814" s="176"/>
      <c r="S814" s="177"/>
    </row>
    <row r="815" spans="3:19" ht="15.75" customHeight="1">
      <c r="C815" s="176"/>
      <c r="L815" s="176"/>
      <c r="S815" s="177"/>
    </row>
    <row r="816" spans="3:19" ht="15.75" customHeight="1">
      <c r="C816" s="176"/>
      <c r="L816" s="176"/>
      <c r="S816" s="177"/>
    </row>
    <row r="817" spans="3:19" ht="15.75" customHeight="1">
      <c r="C817" s="176"/>
      <c r="L817" s="176"/>
      <c r="S817" s="177"/>
    </row>
    <row r="818" spans="3:19" ht="15.75" customHeight="1">
      <c r="C818" s="176"/>
      <c r="L818" s="176"/>
      <c r="S818" s="177"/>
    </row>
    <row r="819" spans="3:19" ht="15.75" customHeight="1">
      <c r="C819" s="176"/>
      <c r="L819" s="176"/>
      <c r="S819" s="177"/>
    </row>
    <row r="820" spans="3:19" ht="15.75" customHeight="1">
      <c r="C820" s="176"/>
      <c r="L820" s="176"/>
      <c r="S820" s="177"/>
    </row>
    <row r="821" spans="3:19" ht="15.75" customHeight="1">
      <c r="C821" s="176"/>
      <c r="L821" s="176"/>
      <c r="S821" s="177"/>
    </row>
    <row r="822" spans="3:19" ht="15.75" customHeight="1">
      <c r="C822" s="176"/>
      <c r="L822" s="176"/>
      <c r="S822" s="177"/>
    </row>
    <row r="823" spans="3:19" ht="15.75" customHeight="1">
      <c r="C823" s="176"/>
      <c r="L823" s="176"/>
      <c r="S823" s="177"/>
    </row>
    <row r="824" spans="3:19" ht="15.75" customHeight="1">
      <c r="C824" s="176"/>
      <c r="L824" s="176"/>
      <c r="S824" s="177"/>
    </row>
    <row r="825" spans="3:19" ht="15.75" customHeight="1">
      <c r="C825" s="176"/>
      <c r="L825" s="176"/>
      <c r="S825" s="177"/>
    </row>
    <row r="826" spans="3:19" ht="15.75" customHeight="1">
      <c r="C826" s="176"/>
      <c r="L826" s="176"/>
      <c r="S826" s="177"/>
    </row>
    <row r="827" spans="3:19" ht="15.75" customHeight="1">
      <c r="C827" s="176"/>
      <c r="L827" s="176"/>
      <c r="S827" s="177"/>
    </row>
    <row r="828" spans="3:19" ht="15.75" customHeight="1">
      <c r="C828" s="176"/>
      <c r="L828" s="176"/>
      <c r="S828" s="177"/>
    </row>
    <row r="829" spans="3:19" ht="15.75" customHeight="1">
      <c r="C829" s="176"/>
      <c r="L829" s="176"/>
      <c r="S829" s="177"/>
    </row>
    <row r="830" spans="3:19" ht="15.75" customHeight="1">
      <c r="C830" s="176"/>
      <c r="L830" s="176"/>
      <c r="S830" s="177"/>
    </row>
    <row r="831" spans="3:19" ht="15.75" customHeight="1">
      <c r="C831" s="176"/>
      <c r="L831" s="176"/>
      <c r="S831" s="177"/>
    </row>
    <row r="832" spans="3:19" ht="15.75" customHeight="1">
      <c r="C832" s="176"/>
      <c r="L832" s="176"/>
      <c r="S832" s="177"/>
    </row>
    <row r="833" spans="3:19" ht="15.75" customHeight="1">
      <c r="C833" s="176"/>
      <c r="L833" s="176"/>
      <c r="S833" s="177"/>
    </row>
    <row r="834" spans="3:19" ht="15.75" customHeight="1">
      <c r="C834" s="176"/>
      <c r="L834" s="176"/>
      <c r="S834" s="177"/>
    </row>
    <row r="835" spans="3:19" ht="15.75" customHeight="1">
      <c r="C835" s="176"/>
      <c r="L835" s="176"/>
      <c r="S835" s="177"/>
    </row>
    <row r="836" spans="3:19" ht="15.75" customHeight="1">
      <c r="C836" s="176"/>
      <c r="L836" s="176"/>
      <c r="S836" s="177"/>
    </row>
    <row r="837" spans="3:19" ht="15.75" customHeight="1">
      <c r="C837" s="176"/>
      <c r="L837" s="176"/>
      <c r="S837" s="177"/>
    </row>
    <row r="838" spans="3:19" ht="15.75" customHeight="1">
      <c r="C838" s="176"/>
      <c r="L838" s="176"/>
      <c r="S838" s="177"/>
    </row>
    <row r="839" spans="3:19" ht="15.75" customHeight="1">
      <c r="C839" s="176"/>
      <c r="L839" s="176"/>
      <c r="S839" s="177"/>
    </row>
    <row r="840" spans="3:19" ht="15.75" customHeight="1">
      <c r="C840" s="176"/>
      <c r="L840" s="176"/>
      <c r="S840" s="177"/>
    </row>
    <row r="841" spans="3:19" ht="15.75" customHeight="1">
      <c r="C841" s="176"/>
      <c r="L841" s="176"/>
      <c r="S841" s="177"/>
    </row>
    <row r="842" spans="3:19" ht="15.75" customHeight="1">
      <c r="C842" s="176"/>
      <c r="L842" s="176"/>
      <c r="S842" s="177"/>
    </row>
    <row r="843" spans="3:19" ht="15.75" customHeight="1">
      <c r="C843" s="176"/>
      <c r="L843" s="176"/>
      <c r="S843" s="177"/>
    </row>
    <row r="844" spans="3:19" ht="15.75" customHeight="1">
      <c r="C844" s="176"/>
      <c r="L844" s="176"/>
      <c r="S844" s="177"/>
    </row>
    <row r="845" spans="3:19" ht="15.75" customHeight="1">
      <c r="C845" s="176"/>
      <c r="L845" s="176"/>
      <c r="S845" s="177"/>
    </row>
    <row r="846" spans="3:19" ht="15.75" customHeight="1">
      <c r="C846" s="176"/>
      <c r="L846" s="176"/>
      <c r="S846" s="177"/>
    </row>
    <row r="847" spans="3:19" ht="15.75" customHeight="1">
      <c r="C847" s="176"/>
      <c r="L847" s="176"/>
      <c r="S847" s="177"/>
    </row>
    <row r="848" spans="3:19" ht="15.75" customHeight="1">
      <c r="C848" s="176"/>
      <c r="L848" s="176"/>
      <c r="S848" s="177"/>
    </row>
    <row r="849" spans="3:19" ht="15.75" customHeight="1">
      <c r="C849" s="176"/>
      <c r="L849" s="176"/>
      <c r="S849" s="177"/>
    </row>
    <row r="850" spans="3:19" ht="15.75" customHeight="1">
      <c r="C850" s="176"/>
      <c r="L850" s="176"/>
      <c r="S850" s="177"/>
    </row>
    <row r="851" spans="3:19" ht="15.75" customHeight="1">
      <c r="C851" s="176"/>
      <c r="L851" s="176"/>
      <c r="S851" s="177"/>
    </row>
    <row r="852" spans="3:19" ht="15.75" customHeight="1">
      <c r="C852" s="176"/>
      <c r="L852" s="176"/>
      <c r="S852" s="177"/>
    </row>
    <row r="853" spans="3:19" ht="15.75" customHeight="1">
      <c r="C853" s="176"/>
      <c r="L853" s="176"/>
      <c r="S853" s="177"/>
    </row>
    <row r="854" spans="3:19" ht="15.75" customHeight="1">
      <c r="C854" s="176"/>
      <c r="L854" s="176"/>
      <c r="S854" s="177"/>
    </row>
    <row r="855" spans="3:19" ht="15.75" customHeight="1">
      <c r="C855" s="176"/>
      <c r="L855" s="176"/>
      <c r="S855" s="177"/>
    </row>
    <row r="856" spans="3:19" ht="15.75" customHeight="1">
      <c r="C856" s="176"/>
      <c r="L856" s="176"/>
      <c r="S856" s="177"/>
    </row>
    <row r="857" spans="3:19" ht="15.75" customHeight="1">
      <c r="C857" s="176"/>
      <c r="L857" s="176"/>
      <c r="S857" s="177"/>
    </row>
    <row r="858" spans="3:19" ht="15.75" customHeight="1">
      <c r="C858" s="176"/>
      <c r="L858" s="176"/>
      <c r="S858" s="177"/>
    </row>
    <row r="859" spans="3:19" ht="15.75" customHeight="1">
      <c r="C859" s="176"/>
      <c r="L859" s="176"/>
      <c r="S859" s="177"/>
    </row>
    <row r="860" spans="3:19" ht="15.75" customHeight="1">
      <c r="C860" s="176"/>
      <c r="L860" s="176"/>
      <c r="S860" s="177"/>
    </row>
    <row r="861" spans="3:19" ht="15.75" customHeight="1">
      <c r="C861" s="176"/>
      <c r="L861" s="176"/>
      <c r="S861" s="177"/>
    </row>
    <row r="862" spans="3:19" ht="15.75" customHeight="1">
      <c r="C862" s="176"/>
      <c r="L862" s="176"/>
      <c r="S862" s="177"/>
    </row>
    <row r="863" spans="3:19" ht="15.75" customHeight="1">
      <c r="C863" s="176"/>
      <c r="L863" s="176"/>
      <c r="S863" s="177"/>
    </row>
    <row r="864" spans="3:19" ht="15.75" customHeight="1">
      <c r="C864" s="176"/>
      <c r="L864" s="176"/>
      <c r="S864" s="177"/>
    </row>
    <row r="865" spans="3:19" ht="15.75" customHeight="1">
      <c r="C865" s="176"/>
      <c r="L865" s="176"/>
      <c r="S865" s="177"/>
    </row>
    <row r="866" spans="3:19" ht="15.75" customHeight="1">
      <c r="C866" s="176"/>
      <c r="L866" s="176"/>
      <c r="S866" s="177"/>
    </row>
    <row r="867" spans="3:19" ht="15.75" customHeight="1">
      <c r="C867" s="176"/>
      <c r="L867" s="176"/>
      <c r="S867" s="177"/>
    </row>
    <row r="868" spans="3:19" ht="15.75" customHeight="1">
      <c r="C868" s="176"/>
      <c r="L868" s="176"/>
      <c r="S868" s="177"/>
    </row>
    <row r="869" spans="3:19" ht="15.75" customHeight="1">
      <c r="C869" s="176"/>
      <c r="L869" s="176"/>
      <c r="S869" s="177"/>
    </row>
    <row r="870" spans="3:19" ht="15.75" customHeight="1">
      <c r="C870" s="176"/>
      <c r="L870" s="176"/>
      <c r="S870" s="177"/>
    </row>
    <row r="871" spans="3:19" ht="15.75" customHeight="1">
      <c r="C871" s="176"/>
      <c r="L871" s="176"/>
      <c r="S871" s="177"/>
    </row>
    <row r="872" spans="3:19" ht="15.75" customHeight="1">
      <c r="C872" s="176"/>
      <c r="L872" s="176"/>
      <c r="S872" s="177"/>
    </row>
    <row r="873" spans="3:19" ht="15.75" customHeight="1">
      <c r="C873" s="176"/>
      <c r="L873" s="176"/>
      <c r="S873" s="177"/>
    </row>
    <row r="874" spans="3:19" ht="15.75" customHeight="1">
      <c r="C874" s="176"/>
      <c r="L874" s="176"/>
      <c r="S874" s="177"/>
    </row>
    <row r="875" spans="3:19" ht="15.75" customHeight="1">
      <c r="C875" s="176"/>
      <c r="L875" s="176"/>
      <c r="S875" s="177"/>
    </row>
    <row r="876" spans="3:19" ht="15.75" customHeight="1">
      <c r="C876" s="176"/>
      <c r="L876" s="176"/>
      <c r="S876" s="177"/>
    </row>
    <row r="877" spans="3:19" ht="15.75" customHeight="1">
      <c r="C877" s="176"/>
      <c r="L877" s="176"/>
      <c r="S877" s="177"/>
    </row>
    <row r="878" spans="3:19" ht="15.75" customHeight="1">
      <c r="C878" s="176"/>
      <c r="L878" s="176"/>
      <c r="S878" s="177"/>
    </row>
    <row r="879" spans="3:19" ht="15.75" customHeight="1">
      <c r="C879" s="176"/>
      <c r="L879" s="176"/>
      <c r="S879" s="177"/>
    </row>
    <row r="880" spans="3:19" ht="15.75" customHeight="1">
      <c r="C880" s="176"/>
      <c r="L880" s="176"/>
      <c r="S880" s="177"/>
    </row>
    <row r="881" spans="3:19" ht="15.75" customHeight="1">
      <c r="C881" s="176"/>
      <c r="L881" s="176"/>
      <c r="S881" s="177"/>
    </row>
    <row r="882" spans="3:19" ht="15.75" customHeight="1">
      <c r="C882" s="176"/>
      <c r="L882" s="176"/>
      <c r="S882" s="177"/>
    </row>
    <row r="883" spans="3:19" ht="15.75" customHeight="1">
      <c r="C883" s="176"/>
      <c r="L883" s="176"/>
      <c r="S883" s="177"/>
    </row>
    <row r="884" spans="3:19" ht="15.75" customHeight="1">
      <c r="C884" s="176"/>
      <c r="L884" s="176"/>
      <c r="S884" s="177"/>
    </row>
    <row r="885" spans="3:19" ht="15.75" customHeight="1">
      <c r="C885" s="176"/>
      <c r="L885" s="176"/>
      <c r="S885" s="177"/>
    </row>
    <row r="886" spans="3:19" ht="15.75" customHeight="1">
      <c r="C886" s="176"/>
      <c r="L886" s="176"/>
      <c r="S886" s="177"/>
    </row>
    <row r="887" spans="3:19" ht="15.75" customHeight="1">
      <c r="C887" s="176"/>
      <c r="L887" s="176"/>
      <c r="S887" s="177"/>
    </row>
    <row r="888" spans="3:19" ht="15.75" customHeight="1">
      <c r="C888" s="176"/>
      <c r="L888" s="176"/>
      <c r="S888" s="177"/>
    </row>
    <row r="889" spans="3:19" ht="15.75" customHeight="1">
      <c r="C889" s="176"/>
      <c r="L889" s="176"/>
      <c r="S889" s="177"/>
    </row>
    <row r="890" spans="3:19" ht="15.75" customHeight="1">
      <c r="C890" s="176"/>
      <c r="L890" s="176"/>
      <c r="S890" s="177"/>
    </row>
    <row r="891" spans="3:19" ht="15.75" customHeight="1">
      <c r="C891" s="176"/>
      <c r="L891" s="176"/>
      <c r="S891" s="177"/>
    </row>
    <row r="892" spans="3:19" ht="15.75" customHeight="1">
      <c r="C892" s="176"/>
      <c r="L892" s="176"/>
      <c r="S892" s="177"/>
    </row>
    <row r="893" spans="3:19" ht="15.75" customHeight="1">
      <c r="C893" s="176"/>
      <c r="L893" s="176"/>
      <c r="S893" s="177"/>
    </row>
    <row r="894" spans="3:19" ht="15.75" customHeight="1">
      <c r="C894" s="176"/>
      <c r="L894" s="176"/>
      <c r="S894" s="177"/>
    </row>
    <row r="895" spans="3:19" ht="15.75" customHeight="1">
      <c r="C895" s="176"/>
      <c r="L895" s="176"/>
      <c r="S895" s="177"/>
    </row>
    <row r="896" spans="3:19" ht="15.75" customHeight="1">
      <c r="C896" s="176"/>
      <c r="L896" s="176"/>
      <c r="S896" s="177"/>
    </row>
    <row r="897" spans="3:19" ht="15.75" customHeight="1">
      <c r="C897" s="176"/>
      <c r="L897" s="176"/>
      <c r="S897" s="177"/>
    </row>
    <row r="898" spans="3:19" ht="15.75" customHeight="1">
      <c r="C898" s="176"/>
      <c r="L898" s="176"/>
      <c r="S898" s="177"/>
    </row>
    <row r="899" spans="3:19" ht="15.75" customHeight="1">
      <c r="C899" s="176"/>
      <c r="L899" s="176"/>
      <c r="S899" s="177"/>
    </row>
    <row r="900" spans="3:19" ht="15.75" customHeight="1">
      <c r="C900" s="176"/>
      <c r="L900" s="176"/>
      <c r="S900" s="177"/>
    </row>
    <row r="901" spans="3:19" ht="15.75" customHeight="1">
      <c r="C901" s="176"/>
      <c r="L901" s="176"/>
      <c r="S901" s="177"/>
    </row>
    <row r="902" spans="3:19" ht="15.75" customHeight="1">
      <c r="C902" s="176"/>
      <c r="L902" s="176"/>
      <c r="S902" s="177"/>
    </row>
    <row r="903" spans="3:19" ht="15.75" customHeight="1">
      <c r="C903" s="176"/>
      <c r="L903" s="176"/>
      <c r="S903" s="177"/>
    </row>
    <row r="904" spans="3:19" ht="15.75" customHeight="1">
      <c r="C904" s="176"/>
      <c r="L904" s="176"/>
      <c r="S904" s="177"/>
    </row>
    <row r="905" spans="3:19" ht="15.75" customHeight="1">
      <c r="C905" s="176"/>
      <c r="L905" s="176"/>
      <c r="S905" s="177"/>
    </row>
    <row r="906" spans="3:19" ht="15.75" customHeight="1">
      <c r="C906" s="176"/>
      <c r="L906" s="176"/>
      <c r="S906" s="177"/>
    </row>
    <row r="907" spans="3:19" ht="15.75" customHeight="1">
      <c r="C907" s="176"/>
      <c r="L907" s="176"/>
      <c r="S907" s="177"/>
    </row>
    <row r="908" spans="3:19" ht="15.75" customHeight="1">
      <c r="C908" s="176"/>
      <c r="L908" s="176"/>
      <c r="S908" s="177"/>
    </row>
    <row r="909" spans="3:19" ht="15.75" customHeight="1">
      <c r="C909" s="176"/>
      <c r="L909" s="176"/>
      <c r="S909" s="177"/>
    </row>
    <row r="910" spans="3:19" ht="15.75" customHeight="1">
      <c r="C910" s="176"/>
      <c r="L910" s="176"/>
      <c r="S910" s="177"/>
    </row>
    <row r="911" spans="3:19" ht="15.75" customHeight="1">
      <c r="C911" s="176"/>
      <c r="L911" s="176"/>
      <c r="S911" s="177"/>
    </row>
    <row r="912" spans="3:19" ht="15.75" customHeight="1">
      <c r="C912" s="176"/>
      <c r="L912" s="176"/>
      <c r="S912" s="177"/>
    </row>
    <row r="913" spans="3:19" ht="15.75" customHeight="1">
      <c r="C913" s="176"/>
      <c r="L913" s="176"/>
      <c r="S913" s="177"/>
    </row>
    <row r="914" spans="3:19" ht="15.75" customHeight="1">
      <c r="C914" s="176"/>
      <c r="L914" s="176"/>
      <c r="S914" s="177"/>
    </row>
    <row r="915" spans="3:19" ht="15.75" customHeight="1">
      <c r="C915" s="176"/>
      <c r="L915" s="176"/>
      <c r="S915" s="177"/>
    </row>
    <row r="916" spans="3:19" ht="15.75" customHeight="1">
      <c r="C916" s="176"/>
      <c r="L916" s="176"/>
      <c r="S916" s="177"/>
    </row>
    <row r="917" spans="3:19" ht="15.75" customHeight="1">
      <c r="C917" s="176"/>
      <c r="L917" s="176"/>
      <c r="S917" s="177"/>
    </row>
    <row r="918" spans="3:19" ht="15.75" customHeight="1">
      <c r="C918" s="176"/>
      <c r="L918" s="176"/>
      <c r="S918" s="177"/>
    </row>
    <row r="919" spans="3:19" ht="15.75" customHeight="1">
      <c r="C919" s="176"/>
      <c r="L919" s="176"/>
      <c r="S919" s="177"/>
    </row>
    <row r="920" spans="3:19" ht="15.75" customHeight="1">
      <c r="C920" s="176"/>
      <c r="L920" s="176"/>
      <c r="S920" s="177"/>
    </row>
    <row r="921" spans="3:19" ht="15.75" customHeight="1">
      <c r="C921" s="176"/>
      <c r="L921" s="176"/>
      <c r="S921" s="177"/>
    </row>
    <row r="922" spans="3:19" ht="15.75" customHeight="1">
      <c r="C922" s="176"/>
      <c r="L922" s="176"/>
      <c r="S922" s="177"/>
    </row>
    <row r="923" spans="3:19" ht="15.75" customHeight="1">
      <c r="C923" s="176"/>
      <c r="L923" s="176"/>
      <c r="S923" s="177"/>
    </row>
    <row r="924" spans="3:19" ht="15.75" customHeight="1">
      <c r="C924" s="176"/>
      <c r="L924" s="176"/>
      <c r="S924" s="177"/>
    </row>
    <row r="925" spans="3:19" ht="15.75" customHeight="1">
      <c r="C925" s="176"/>
      <c r="L925" s="176"/>
      <c r="S925" s="177"/>
    </row>
    <row r="926" spans="3:19" ht="15.75" customHeight="1">
      <c r="C926" s="176"/>
      <c r="L926" s="176"/>
      <c r="S926" s="177"/>
    </row>
    <row r="927" spans="3:19" ht="15.75" customHeight="1">
      <c r="C927" s="176"/>
      <c r="L927" s="176"/>
      <c r="S927" s="177"/>
    </row>
    <row r="928" spans="3:19" ht="15.75" customHeight="1">
      <c r="C928" s="176"/>
      <c r="L928" s="176"/>
      <c r="S928" s="177"/>
    </row>
    <row r="929" spans="3:19" ht="15.75" customHeight="1">
      <c r="C929" s="176"/>
      <c r="L929" s="176"/>
      <c r="S929" s="177"/>
    </row>
    <row r="930" spans="3:19" ht="15.75" customHeight="1">
      <c r="C930" s="176"/>
      <c r="L930" s="176"/>
      <c r="S930" s="177"/>
    </row>
    <row r="931" spans="3:19" ht="15.75" customHeight="1">
      <c r="C931" s="176"/>
      <c r="L931" s="176"/>
      <c r="S931" s="177"/>
    </row>
    <row r="932" spans="3:19" ht="15.75" customHeight="1">
      <c r="C932" s="176"/>
      <c r="L932" s="176"/>
      <c r="S932" s="177"/>
    </row>
    <row r="933" spans="3:19" ht="15.75" customHeight="1">
      <c r="C933" s="176"/>
      <c r="L933" s="176"/>
      <c r="S933" s="177"/>
    </row>
    <row r="934" spans="3:19" ht="15.75" customHeight="1">
      <c r="C934" s="176"/>
      <c r="L934" s="176"/>
      <c r="S934" s="177"/>
    </row>
    <row r="935" spans="3:19" ht="15.75" customHeight="1">
      <c r="C935" s="176"/>
      <c r="L935" s="176"/>
      <c r="S935" s="177"/>
    </row>
    <row r="936" spans="3:19" ht="15.75" customHeight="1">
      <c r="C936" s="176"/>
      <c r="L936" s="176"/>
      <c r="S936" s="177"/>
    </row>
    <row r="937" spans="3:19" ht="15.75" customHeight="1">
      <c r="C937" s="176"/>
      <c r="L937" s="176"/>
      <c r="S937" s="177"/>
    </row>
    <row r="938" spans="3:19" ht="15.75" customHeight="1">
      <c r="C938" s="176"/>
      <c r="L938" s="176"/>
      <c r="S938" s="177"/>
    </row>
    <row r="939" spans="3:19" ht="15.75" customHeight="1">
      <c r="C939" s="176"/>
      <c r="L939" s="176"/>
      <c r="S939" s="177"/>
    </row>
    <row r="940" spans="3:19" ht="15.75" customHeight="1">
      <c r="C940" s="176"/>
      <c r="L940" s="176"/>
      <c r="S940" s="177"/>
    </row>
    <row r="941" spans="3:19" ht="15.75" customHeight="1">
      <c r="C941" s="176"/>
      <c r="L941" s="176"/>
      <c r="S941" s="177"/>
    </row>
    <row r="942" spans="3:19" ht="15.75" customHeight="1">
      <c r="C942" s="176"/>
      <c r="L942" s="176"/>
      <c r="S942" s="177"/>
    </row>
    <row r="943" spans="3:19" ht="15.75" customHeight="1">
      <c r="C943" s="176"/>
      <c r="L943" s="176"/>
      <c r="S943" s="177"/>
    </row>
    <row r="944" spans="3:19" ht="15.75" customHeight="1">
      <c r="C944" s="176"/>
      <c r="L944" s="176"/>
      <c r="S944" s="177"/>
    </row>
    <row r="945" spans="3:19" ht="15.75" customHeight="1">
      <c r="C945" s="176"/>
      <c r="L945" s="176"/>
      <c r="S945" s="177"/>
    </row>
    <row r="946" spans="3:19" ht="15.75" customHeight="1">
      <c r="C946" s="176"/>
      <c r="L946" s="176"/>
      <c r="S946" s="177"/>
    </row>
    <row r="947" spans="3:19" ht="15.75" customHeight="1">
      <c r="C947" s="176"/>
      <c r="L947" s="176"/>
      <c r="S947" s="177"/>
    </row>
    <row r="948" spans="3:19" ht="15.75" customHeight="1">
      <c r="C948" s="176"/>
      <c r="L948" s="176"/>
      <c r="S948" s="177"/>
    </row>
    <row r="949" spans="3:19" ht="15.75" customHeight="1">
      <c r="C949" s="176"/>
      <c r="L949" s="176"/>
      <c r="S949" s="177"/>
    </row>
    <row r="950" spans="3:19" ht="15.75" customHeight="1">
      <c r="C950" s="176"/>
      <c r="L950" s="176"/>
      <c r="S950" s="177"/>
    </row>
    <row r="951" spans="3:19" ht="15.75" customHeight="1">
      <c r="C951" s="176"/>
      <c r="L951" s="176"/>
      <c r="S951" s="177"/>
    </row>
    <row r="952" spans="3:19" ht="15.75" customHeight="1">
      <c r="C952" s="176"/>
      <c r="L952" s="176"/>
      <c r="S952" s="177"/>
    </row>
    <row r="953" spans="3:19" ht="15.75" customHeight="1">
      <c r="C953" s="176"/>
      <c r="L953" s="176"/>
      <c r="S953" s="177"/>
    </row>
    <row r="954" spans="3:19" ht="15.75" customHeight="1">
      <c r="C954" s="176"/>
      <c r="L954" s="176"/>
      <c r="S954" s="177"/>
    </row>
    <row r="955" spans="3:19" ht="15.75" customHeight="1">
      <c r="C955" s="176"/>
      <c r="L955" s="176"/>
      <c r="S955" s="177"/>
    </row>
    <row r="956" spans="3:19" ht="15.75" customHeight="1">
      <c r="C956" s="176"/>
      <c r="L956" s="176"/>
      <c r="S956" s="177"/>
    </row>
    <row r="957" spans="3:19" ht="15.75" customHeight="1">
      <c r="C957" s="176"/>
      <c r="L957" s="176"/>
      <c r="S957" s="177"/>
    </row>
    <row r="958" spans="3:19" ht="15.75" customHeight="1">
      <c r="C958" s="176"/>
      <c r="L958" s="176"/>
      <c r="S958" s="177"/>
    </row>
    <row r="959" spans="3:19" ht="15.75" customHeight="1">
      <c r="C959" s="176"/>
      <c r="L959" s="176"/>
      <c r="S959" s="177"/>
    </row>
    <row r="960" spans="3:19" ht="15.75" customHeight="1">
      <c r="C960" s="176"/>
      <c r="L960" s="176"/>
      <c r="S960" s="177"/>
    </row>
  </sheetData>
  <pageMargins left="0.70866141732283472" right="0.70866141732283472" top="0.74803149606299213" bottom="0.74803149606299213" header="0" footer="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757070"/>
    <outlinePr summaryBelow="0" summaryRight="0"/>
  </sheetPr>
  <dimension ref="A1:AH1000"/>
  <sheetViews>
    <sheetView showGridLines="0" tabSelected="1" workbookViewId="0">
      <pane ySplit="4" topLeftCell="A26" activePane="bottomLeft" state="frozen"/>
      <selection pane="bottomLeft" activeCell="K62" sqref="K62"/>
    </sheetView>
  </sheetViews>
  <sheetFormatPr baseColWidth="10" defaultColWidth="14.5" defaultRowHeight="15" customHeight="1" x14ac:dyDescent="0"/>
  <cols>
    <col min="1" max="1" width="1.6640625" customWidth="1"/>
    <col min="2" max="2" width="28.5" customWidth="1"/>
    <col min="3" max="3" width="4.33203125" customWidth="1"/>
    <col min="4" max="4" width="7" customWidth="1"/>
    <col min="5" max="5" width="7" style="379" customWidth="1"/>
    <col min="6" max="6" width="7" customWidth="1"/>
    <col min="7" max="7" width="1.6640625" customWidth="1"/>
    <col min="8" max="8" width="4.33203125" customWidth="1"/>
    <col min="9" max="9" width="7" customWidth="1"/>
    <col min="10" max="10" width="7" style="379" customWidth="1"/>
    <col min="11" max="11" width="7" customWidth="1"/>
    <col min="12" max="12" width="1.6640625" customWidth="1"/>
    <col min="13" max="13" width="4.33203125" customWidth="1"/>
    <col min="14" max="14" width="7" customWidth="1"/>
    <col min="15" max="15" width="7" style="379" customWidth="1"/>
    <col min="16" max="16" width="7" customWidth="1"/>
    <col min="17" max="17" width="1.6640625" customWidth="1"/>
    <col min="18" max="18" width="4.33203125" customWidth="1"/>
    <col min="19" max="19" width="7" customWidth="1"/>
    <col min="20" max="20" width="7" style="379" customWidth="1"/>
    <col min="21" max="21" width="7" customWidth="1"/>
    <col min="22" max="22" width="1.6640625" customWidth="1"/>
    <col min="23" max="23" width="4.33203125" customWidth="1"/>
    <col min="24" max="24" width="7" customWidth="1"/>
    <col min="25" max="25" width="7" style="379" customWidth="1"/>
    <col min="26" max="26" width="7" customWidth="1"/>
    <col min="27" max="34" width="10.83203125" customWidth="1"/>
  </cols>
  <sheetData>
    <row r="1" spans="1:34" ht="13.5" customHeight="1">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row>
    <row r="2" spans="1:34" ht="27" customHeight="1">
      <c r="A2" s="18"/>
      <c r="B2" s="37" t="s">
        <v>146</v>
      </c>
      <c r="C2" s="37"/>
      <c r="D2" s="37"/>
      <c r="E2" s="380"/>
      <c r="F2" s="37"/>
      <c r="G2" s="37"/>
      <c r="H2" s="37"/>
      <c r="I2" s="37"/>
      <c r="J2" s="380"/>
      <c r="K2" s="37"/>
      <c r="L2" s="37"/>
      <c r="M2" s="37"/>
      <c r="N2" s="37"/>
      <c r="O2" s="380"/>
      <c r="P2" s="37"/>
      <c r="Q2" s="37"/>
      <c r="R2" s="37"/>
      <c r="S2" s="37"/>
      <c r="T2" s="380"/>
      <c r="U2" s="37"/>
      <c r="V2" s="37"/>
      <c r="W2" s="37"/>
      <c r="X2" s="37"/>
      <c r="Y2" s="380"/>
      <c r="Z2" s="37"/>
      <c r="AA2" s="18"/>
      <c r="AB2" s="18"/>
      <c r="AC2" s="18"/>
      <c r="AD2" s="18"/>
      <c r="AE2" s="18"/>
      <c r="AF2" s="18"/>
      <c r="AG2" s="18"/>
      <c r="AH2" s="18"/>
    </row>
    <row r="3" spans="1:34" ht="13.5" customHeight="1">
      <c r="A3" s="132"/>
      <c r="B3" s="89"/>
      <c r="C3" s="405">
        <v>2020</v>
      </c>
      <c r="D3" s="406"/>
      <c r="E3" s="407"/>
      <c r="F3" s="406"/>
      <c r="G3" s="182"/>
      <c r="H3" s="405">
        <v>2021</v>
      </c>
      <c r="I3" s="406"/>
      <c r="J3" s="407"/>
      <c r="K3" s="406"/>
      <c r="L3" s="182"/>
      <c r="M3" s="405">
        <v>2022</v>
      </c>
      <c r="N3" s="406"/>
      <c r="O3" s="407"/>
      <c r="P3" s="406"/>
      <c r="Q3" s="182"/>
      <c r="R3" s="405">
        <v>2023</v>
      </c>
      <c r="S3" s="406"/>
      <c r="T3" s="407"/>
      <c r="U3" s="406"/>
      <c r="V3" s="182"/>
      <c r="W3" s="405">
        <v>2024</v>
      </c>
      <c r="X3" s="406"/>
      <c r="Y3" s="407"/>
      <c r="Z3" s="406"/>
      <c r="AA3" s="132"/>
      <c r="AB3" s="132"/>
      <c r="AC3" s="132"/>
      <c r="AD3" s="132"/>
      <c r="AE3" s="132"/>
      <c r="AF3" s="132"/>
      <c r="AG3" s="132"/>
      <c r="AH3" s="132"/>
    </row>
    <row r="4" spans="1:34" ht="13.5" customHeight="1">
      <c r="A4" s="183"/>
      <c r="B4" s="184" t="s">
        <v>149</v>
      </c>
      <c r="C4" s="185" t="s">
        <v>150</v>
      </c>
      <c r="D4" s="185" t="s">
        <v>151</v>
      </c>
      <c r="E4" s="388" t="s">
        <v>360</v>
      </c>
      <c r="F4" s="185" t="s">
        <v>152</v>
      </c>
      <c r="G4" s="185"/>
      <c r="H4" s="185" t="s">
        <v>150</v>
      </c>
      <c r="I4" s="185" t="s">
        <v>151</v>
      </c>
      <c r="J4" s="388" t="s">
        <v>360</v>
      </c>
      <c r="K4" s="185" t="s">
        <v>152</v>
      </c>
      <c r="L4" s="185"/>
      <c r="M4" s="185" t="s">
        <v>150</v>
      </c>
      <c r="N4" s="185" t="s">
        <v>151</v>
      </c>
      <c r="O4" s="388" t="s">
        <v>360</v>
      </c>
      <c r="P4" s="185" t="s">
        <v>152</v>
      </c>
      <c r="Q4" s="185"/>
      <c r="R4" s="185" t="s">
        <v>150</v>
      </c>
      <c r="S4" s="185" t="s">
        <v>151</v>
      </c>
      <c r="T4" s="388" t="s">
        <v>360</v>
      </c>
      <c r="U4" s="185" t="s">
        <v>152</v>
      </c>
      <c r="V4" s="185"/>
      <c r="W4" s="185" t="s">
        <v>150</v>
      </c>
      <c r="X4" s="185" t="s">
        <v>151</v>
      </c>
      <c r="Y4" s="389" t="s">
        <v>360</v>
      </c>
      <c r="Z4" s="185" t="s">
        <v>153</v>
      </c>
      <c r="AA4" s="183"/>
      <c r="AB4" s="183"/>
      <c r="AC4" s="183"/>
      <c r="AD4" s="183"/>
      <c r="AE4" s="183"/>
      <c r="AF4" s="183"/>
      <c r="AG4" s="183"/>
      <c r="AH4" s="132"/>
    </row>
    <row r="5" spans="1:34" ht="13.5" customHeight="1">
      <c r="A5" s="18"/>
      <c r="B5" s="376" t="s">
        <v>353</v>
      </c>
      <c r="C5" s="84"/>
      <c r="D5" s="84"/>
      <c r="E5" s="381"/>
      <c r="F5" s="84"/>
      <c r="G5" s="84"/>
      <c r="H5" s="84"/>
      <c r="I5" s="84"/>
      <c r="J5" s="381"/>
      <c r="K5" s="84"/>
      <c r="L5" s="84"/>
      <c r="M5" s="84"/>
      <c r="N5" s="84"/>
      <c r="O5" s="381"/>
      <c r="P5" s="84"/>
      <c r="Q5" s="84"/>
      <c r="R5" s="84"/>
      <c r="S5" s="84"/>
      <c r="T5" s="381"/>
      <c r="U5" s="84"/>
      <c r="V5" s="84"/>
      <c r="W5" s="84"/>
      <c r="X5" s="84"/>
      <c r="Y5" s="381"/>
      <c r="Z5" s="84"/>
      <c r="AA5" s="18"/>
      <c r="AB5" s="18"/>
      <c r="AC5" s="18"/>
      <c r="AD5" s="18"/>
      <c r="AE5" s="18"/>
      <c r="AF5" s="18"/>
      <c r="AG5" s="18"/>
      <c r="AH5" s="18"/>
    </row>
    <row r="6" spans="1:34" ht="13.5" customHeight="1">
      <c r="A6" s="18"/>
      <c r="B6" s="18" t="s">
        <v>154</v>
      </c>
      <c r="C6" s="53"/>
      <c r="D6" s="186"/>
      <c r="E6" s="382"/>
      <c r="F6" s="18">
        <f>D6*C6*E6</f>
        <v>0</v>
      </c>
      <c r="G6" s="18"/>
      <c r="H6" s="53"/>
      <c r="I6" s="186"/>
      <c r="J6" s="382"/>
      <c r="K6" s="18">
        <f>I6*H6*J6</f>
        <v>0</v>
      </c>
      <c r="L6" s="18"/>
      <c r="M6" s="53"/>
      <c r="N6" s="186"/>
      <c r="O6" s="382"/>
      <c r="P6" s="18">
        <f>N6*M6*O6</f>
        <v>0</v>
      </c>
      <c r="Q6" s="18"/>
      <c r="R6" s="53"/>
      <c r="S6" s="186"/>
      <c r="T6" s="382"/>
      <c r="U6" s="18">
        <f>S6*R6*T6</f>
        <v>0</v>
      </c>
      <c r="V6" s="18"/>
      <c r="W6" s="53"/>
      <c r="X6" s="186"/>
      <c r="Y6" s="382"/>
      <c r="Z6" s="18">
        <f>X6*W6*Y6</f>
        <v>0</v>
      </c>
      <c r="AA6" s="18"/>
      <c r="AB6" s="18"/>
      <c r="AC6" s="18"/>
      <c r="AD6" s="18"/>
      <c r="AE6" s="18"/>
      <c r="AF6" s="18"/>
      <c r="AG6" s="18"/>
      <c r="AH6" s="18"/>
    </row>
    <row r="7" spans="1:34" ht="13.5" customHeight="1">
      <c r="A7" s="18"/>
      <c r="B7" s="18" t="s">
        <v>155</v>
      </c>
      <c r="C7" s="53"/>
      <c r="D7" s="186"/>
      <c r="E7" s="382"/>
      <c r="F7" s="18">
        <f t="shared" ref="F7:F23" si="0">D7*C7*E7</f>
        <v>0</v>
      </c>
      <c r="G7" s="18"/>
      <c r="H7" s="53"/>
      <c r="I7" s="186"/>
      <c r="J7" s="382"/>
      <c r="K7" s="18">
        <f t="shared" ref="K7:K23" si="1">I7*H7*J7</f>
        <v>0</v>
      </c>
      <c r="L7" s="18"/>
      <c r="M7" s="53"/>
      <c r="N7" s="186"/>
      <c r="O7" s="382"/>
      <c r="P7" s="18">
        <f t="shared" ref="P7:P23" si="2">N7*M7*O7</f>
        <v>0</v>
      </c>
      <c r="Q7" s="18"/>
      <c r="R7" s="53"/>
      <c r="S7" s="186"/>
      <c r="T7" s="382"/>
      <c r="U7" s="18">
        <f t="shared" ref="U7:U23" si="3">S7*R7*T7</f>
        <v>0</v>
      </c>
      <c r="V7" s="18"/>
      <c r="W7" s="53"/>
      <c r="X7" s="186"/>
      <c r="Y7" s="382"/>
      <c r="Z7" s="18">
        <f t="shared" ref="Z7:Z23" si="4">X7*W7*Y7</f>
        <v>0</v>
      </c>
      <c r="AA7" s="18"/>
      <c r="AB7" s="18"/>
      <c r="AC7" s="18"/>
      <c r="AD7" s="18"/>
      <c r="AE7" s="18"/>
      <c r="AF7" s="18"/>
      <c r="AG7" s="18"/>
      <c r="AH7" s="18"/>
    </row>
    <row r="8" spans="1:34" ht="13.5" customHeight="1">
      <c r="A8" s="18"/>
      <c r="B8" s="18" t="s">
        <v>156</v>
      </c>
      <c r="C8" s="53"/>
      <c r="D8" s="53"/>
      <c r="E8" s="383"/>
      <c r="F8" s="18">
        <f t="shared" si="0"/>
        <v>0</v>
      </c>
      <c r="G8" s="18"/>
      <c r="H8" s="53"/>
      <c r="I8" s="53"/>
      <c r="J8" s="383"/>
      <c r="K8" s="18">
        <f t="shared" si="1"/>
        <v>0</v>
      </c>
      <c r="L8" s="18"/>
      <c r="M8" s="53"/>
      <c r="N8" s="53"/>
      <c r="O8" s="383"/>
      <c r="P8" s="18">
        <f t="shared" si="2"/>
        <v>0</v>
      </c>
      <c r="Q8" s="18"/>
      <c r="R8" s="53"/>
      <c r="S8" s="187"/>
      <c r="T8" s="387"/>
      <c r="U8" s="18">
        <f t="shared" si="3"/>
        <v>0</v>
      </c>
      <c r="V8" s="18"/>
      <c r="W8" s="53"/>
      <c r="X8" s="53"/>
      <c r="Y8" s="383"/>
      <c r="Z8" s="18">
        <f t="shared" si="4"/>
        <v>0</v>
      </c>
      <c r="AA8" s="18"/>
      <c r="AB8" s="18"/>
      <c r="AC8" s="18"/>
      <c r="AD8" s="18"/>
      <c r="AE8" s="18"/>
      <c r="AF8" s="18"/>
      <c r="AG8" s="18"/>
      <c r="AH8" s="18"/>
    </row>
    <row r="9" spans="1:34" ht="13.5" customHeight="1">
      <c r="A9" s="18"/>
      <c r="B9" s="18" t="s">
        <v>157</v>
      </c>
      <c r="C9" s="53"/>
      <c r="D9" s="53"/>
      <c r="E9" s="383"/>
      <c r="F9" s="18">
        <f t="shared" si="0"/>
        <v>0</v>
      </c>
      <c r="G9" s="18"/>
      <c r="H9" s="53"/>
      <c r="I9" s="53"/>
      <c r="J9" s="383"/>
      <c r="K9" s="18">
        <f t="shared" si="1"/>
        <v>0</v>
      </c>
      <c r="L9" s="18"/>
      <c r="M9" s="53"/>
      <c r="N9" s="53"/>
      <c r="O9" s="383"/>
      <c r="P9" s="18">
        <f t="shared" si="2"/>
        <v>0</v>
      </c>
      <c r="Q9" s="18"/>
      <c r="R9" s="53"/>
      <c r="S9" s="53"/>
      <c r="T9" s="383"/>
      <c r="U9" s="18">
        <f t="shared" si="3"/>
        <v>0</v>
      </c>
      <c r="V9" s="18"/>
      <c r="W9" s="53"/>
      <c r="X9" s="53"/>
      <c r="Y9" s="383"/>
      <c r="Z9" s="18">
        <f t="shared" si="4"/>
        <v>0</v>
      </c>
      <c r="AA9" s="18"/>
      <c r="AB9" s="36"/>
      <c r="AC9" s="36"/>
      <c r="AD9" s="36"/>
      <c r="AE9" s="36"/>
      <c r="AF9" s="36"/>
      <c r="AG9" s="36"/>
      <c r="AH9" s="18"/>
    </row>
    <row r="10" spans="1:34" ht="13.5" customHeight="1">
      <c r="A10" s="18"/>
      <c r="B10" s="18" t="s">
        <v>158</v>
      </c>
      <c r="C10" s="53"/>
      <c r="D10" s="53"/>
      <c r="E10" s="383"/>
      <c r="F10" s="18">
        <f t="shared" si="0"/>
        <v>0</v>
      </c>
      <c r="G10" s="18"/>
      <c r="H10" s="53"/>
      <c r="I10" s="53"/>
      <c r="J10" s="383"/>
      <c r="K10" s="18">
        <f t="shared" si="1"/>
        <v>0</v>
      </c>
      <c r="L10" s="18"/>
      <c r="M10" s="53"/>
      <c r="N10" s="53"/>
      <c r="O10" s="383"/>
      <c r="P10" s="18">
        <f t="shared" si="2"/>
        <v>0</v>
      </c>
      <c r="Q10" s="18"/>
      <c r="R10" s="53"/>
      <c r="S10" s="187"/>
      <c r="T10" s="387"/>
      <c r="U10" s="18">
        <f t="shared" si="3"/>
        <v>0</v>
      </c>
      <c r="V10" s="18"/>
      <c r="W10" s="53"/>
      <c r="X10" s="187"/>
      <c r="Y10" s="387"/>
      <c r="Z10" s="18">
        <f t="shared" si="4"/>
        <v>0</v>
      </c>
      <c r="AA10" s="18"/>
      <c r="AB10" s="164"/>
      <c r="AC10" s="36"/>
      <c r="AD10" s="36"/>
      <c r="AE10" s="36"/>
      <c r="AF10" s="36"/>
      <c r="AG10" s="36"/>
      <c r="AH10" s="18"/>
    </row>
    <row r="11" spans="1:34" ht="13.5" customHeight="1">
      <c r="A11" s="18"/>
      <c r="B11" s="18" t="s">
        <v>159</v>
      </c>
      <c r="C11" s="53"/>
      <c r="D11" s="53"/>
      <c r="E11" s="383"/>
      <c r="F11" s="18">
        <f t="shared" si="0"/>
        <v>0</v>
      </c>
      <c r="G11" s="18"/>
      <c r="H11" s="53"/>
      <c r="I11" s="53"/>
      <c r="J11" s="383"/>
      <c r="K11" s="18">
        <f t="shared" si="1"/>
        <v>0</v>
      </c>
      <c r="L11" s="18"/>
      <c r="M11" s="53"/>
      <c r="N11" s="53"/>
      <c r="O11" s="383"/>
      <c r="P11" s="18">
        <f t="shared" si="2"/>
        <v>0</v>
      </c>
      <c r="Q11" s="18"/>
      <c r="R11" s="53"/>
      <c r="S11" s="53"/>
      <c r="T11" s="383"/>
      <c r="U11" s="18">
        <f t="shared" si="3"/>
        <v>0</v>
      </c>
      <c r="V11" s="18"/>
      <c r="W11" s="53"/>
      <c r="X11" s="53"/>
      <c r="Y11" s="383"/>
      <c r="Z11" s="18">
        <f t="shared" si="4"/>
        <v>0</v>
      </c>
      <c r="AA11" s="18"/>
      <c r="AB11" s="164"/>
      <c r="AC11" s="36"/>
      <c r="AD11" s="36"/>
      <c r="AE11" s="36"/>
      <c r="AF11" s="36"/>
      <c r="AG11" s="36"/>
      <c r="AH11" s="18"/>
    </row>
    <row r="12" spans="1:34" ht="13.5" customHeight="1">
      <c r="A12" s="18"/>
      <c r="B12" s="18" t="s">
        <v>160</v>
      </c>
      <c r="C12" s="186"/>
      <c r="D12" s="53"/>
      <c r="E12" s="383"/>
      <c r="F12" s="18">
        <f t="shared" si="0"/>
        <v>0</v>
      </c>
      <c r="G12" s="18"/>
      <c r="H12" s="53"/>
      <c r="I12" s="53"/>
      <c r="J12" s="383"/>
      <c r="K12" s="18">
        <f t="shared" si="1"/>
        <v>0</v>
      </c>
      <c r="L12" s="18"/>
      <c r="M12" s="53"/>
      <c r="N12" s="187"/>
      <c r="O12" s="387"/>
      <c r="P12" s="18">
        <f t="shared" si="2"/>
        <v>0</v>
      </c>
      <c r="Q12" s="18"/>
      <c r="R12" s="53"/>
      <c r="S12" s="187"/>
      <c r="T12" s="387"/>
      <c r="U12" s="18">
        <f t="shared" si="3"/>
        <v>0</v>
      </c>
      <c r="V12" s="18"/>
      <c r="W12" s="53"/>
      <c r="X12" s="187"/>
      <c r="Y12" s="387"/>
      <c r="Z12" s="18">
        <f t="shared" si="4"/>
        <v>0</v>
      </c>
      <c r="AA12" s="18"/>
      <c r="AB12" s="164"/>
      <c r="AC12" s="36"/>
      <c r="AD12" s="36"/>
      <c r="AE12" s="36"/>
      <c r="AF12" s="36"/>
      <c r="AG12" s="36"/>
      <c r="AH12" s="18"/>
    </row>
    <row r="13" spans="1:34" ht="13.5" customHeight="1">
      <c r="A13" s="18"/>
      <c r="B13" s="18" t="s">
        <v>161</v>
      </c>
      <c r="C13" s="53"/>
      <c r="D13" s="53"/>
      <c r="E13" s="383"/>
      <c r="F13" s="18">
        <f t="shared" si="0"/>
        <v>0</v>
      </c>
      <c r="G13" s="18"/>
      <c r="H13" s="53"/>
      <c r="I13" s="53"/>
      <c r="J13" s="383"/>
      <c r="K13" s="18">
        <f t="shared" si="1"/>
        <v>0</v>
      </c>
      <c r="L13" s="18"/>
      <c r="M13" s="53"/>
      <c r="N13" s="53"/>
      <c r="O13" s="383"/>
      <c r="P13" s="18">
        <f t="shared" si="2"/>
        <v>0</v>
      </c>
      <c r="Q13" s="18"/>
      <c r="R13" s="53"/>
      <c r="S13" s="53"/>
      <c r="T13" s="383"/>
      <c r="U13" s="18">
        <f t="shared" si="3"/>
        <v>0</v>
      </c>
      <c r="V13" s="18"/>
      <c r="W13" s="53"/>
      <c r="X13" s="53"/>
      <c r="Y13" s="383"/>
      <c r="Z13" s="18">
        <f t="shared" si="4"/>
        <v>0</v>
      </c>
      <c r="AA13" s="18"/>
      <c r="AB13" s="159"/>
      <c r="AC13" s="18"/>
      <c r="AD13" s="18"/>
      <c r="AE13" s="18"/>
      <c r="AF13" s="18"/>
      <c r="AG13" s="18"/>
      <c r="AH13" s="18"/>
    </row>
    <row r="14" spans="1:34" ht="13.5" customHeight="1">
      <c r="A14" s="18"/>
      <c r="B14" s="18" t="s">
        <v>162</v>
      </c>
      <c r="C14" s="53"/>
      <c r="D14" s="53"/>
      <c r="E14" s="383"/>
      <c r="F14" s="18">
        <f t="shared" si="0"/>
        <v>0</v>
      </c>
      <c r="G14" s="18"/>
      <c r="H14" s="53"/>
      <c r="I14" s="53"/>
      <c r="J14" s="383"/>
      <c r="K14" s="18">
        <f t="shared" si="1"/>
        <v>0</v>
      </c>
      <c r="L14" s="18"/>
      <c r="M14" s="53"/>
      <c r="N14" s="53"/>
      <c r="O14" s="383"/>
      <c r="P14" s="18">
        <f t="shared" si="2"/>
        <v>0</v>
      </c>
      <c r="Q14" s="18"/>
      <c r="R14" s="53"/>
      <c r="S14" s="53"/>
      <c r="T14" s="383"/>
      <c r="U14" s="18">
        <f t="shared" si="3"/>
        <v>0</v>
      </c>
      <c r="V14" s="18"/>
      <c r="W14" s="53"/>
      <c r="X14" s="53"/>
      <c r="Y14" s="383"/>
      <c r="Z14" s="18">
        <f t="shared" si="4"/>
        <v>0</v>
      </c>
      <c r="AA14" s="18"/>
      <c r="AB14" s="159"/>
      <c r="AC14" s="18"/>
      <c r="AD14" s="18"/>
      <c r="AE14" s="18"/>
      <c r="AF14" s="18"/>
      <c r="AG14" s="18"/>
      <c r="AH14" s="18"/>
    </row>
    <row r="15" spans="1:34" ht="13.5" customHeight="1">
      <c r="A15" s="18"/>
      <c r="B15" s="18" t="s">
        <v>164</v>
      </c>
      <c r="C15" s="186"/>
      <c r="D15" s="53"/>
      <c r="E15" s="383"/>
      <c r="F15" s="18">
        <f t="shared" si="0"/>
        <v>0</v>
      </c>
      <c r="G15" s="18"/>
      <c r="H15" s="53"/>
      <c r="I15" s="53"/>
      <c r="J15" s="383"/>
      <c r="K15" s="18">
        <f t="shared" si="1"/>
        <v>0</v>
      </c>
      <c r="L15" s="18"/>
      <c r="M15" s="53"/>
      <c r="N15" s="53"/>
      <c r="O15" s="383"/>
      <c r="P15" s="18">
        <f t="shared" si="2"/>
        <v>0</v>
      </c>
      <c r="Q15" s="18"/>
      <c r="R15" s="53"/>
      <c r="S15" s="53"/>
      <c r="T15" s="383"/>
      <c r="U15" s="18">
        <f t="shared" si="3"/>
        <v>0</v>
      </c>
      <c r="V15" s="18"/>
      <c r="W15" s="53"/>
      <c r="X15" s="53"/>
      <c r="Y15" s="383"/>
      <c r="Z15" s="18">
        <f t="shared" si="4"/>
        <v>0</v>
      </c>
      <c r="AA15" s="18"/>
      <c r="AB15" s="159"/>
      <c r="AC15" s="18"/>
      <c r="AD15" s="18"/>
      <c r="AE15" s="18"/>
      <c r="AF15" s="18"/>
      <c r="AG15" s="18"/>
      <c r="AH15" s="18"/>
    </row>
    <row r="16" spans="1:34" ht="13.5" customHeight="1">
      <c r="A16" s="18"/>
      <c r="B16" s="18" t="s">
        <v>165</v>
      </c>
      <c r="C16" s="53"/>
      <c r="D16" s="53"/>
      <c r="E16" s="383"/>
      <c r="F16" s="18">
        <f t="shared" si="0"/>
        <v>0</v>
      </c>
      <c r="G16" s="18"/>
      <c r="H16" s="53"/>
      <c r="I16" s="53"/>
      <c r="J16" s="383"/>
      <c r="K16" s="18">
        <f t="shared" si="1"/>
        <v>0</v>
      </c>
      <c r="L16" s="18"/>
      <c r="M16" s="53"/>
      <c r="N16" s="53"/>
      <c r="O16" s="383"/>
      <c r="P16" s="18">
        <f t="shared" si="2"/>
        <v>0</v>
      </c>
      <c r="Q16" s="18"/>
      <c r="R16" s="53"/>
      <c r="S16" s="53"/>
      <c r="T16" s="383"/>
      <c r="U16" s="18">
        <f t="shared" si="3"/>
        <v>0</v>
      </c>
      <c r="V16" s="18"/>
      <c r="W16" s="53"/>
      <c r="X16" s="53"/>
      <c r="Y16" s="383"/>
      <c r="Z16" s="18">
        <f t="shared" si="4"/>
        <v>0</v>
      </c>
      <c r="AA16" s="18"/>
      <c r="AB16" s="159"/>
      <c r="AC16" s="18"/>
      <c r="AD16" s="18"/>
      <c r="AE16" s="18"/>
      <c r="AF16" s="18"/>
      <c r="AG16" s="18"/>
      <c r="AH16" s="18"/>
    </row>
    <row r="17" spans="1:34" ht="13.5" customHeight="1">
      <c r="A17" s="18"/>
      <c r="B17" s="18" t="s">
        <v>166</v>
      </c>
      <c r="C17" s="53"/>
      <c r="D17" s="53"/>
      <c r="E17" s="383"/>
      <c r="F17" s="18">
        <f t="shared" si="0"/>
        <v>0</v>
      </c>
      <c r="G17" s="18"/>
      <c r="H17" s="53"/>
      <c r="I17" s="53"/>
      <c r="J17" s="383"/>
      <c r="K17" s="18">
        <f t="shared" si="1"/>
        <v>0</v>
      </c>
      <c r="L17" s="18"/>
      <c r="M17" s="53"/>
      <c r="N17" s="53"/>
      <c r="O17" s="383"/>
      <c r="P17" s="18">
        <f t="shared" si="2"/>
        <v>0</v>
      </c>
      <c r="Q17" s="18"/>
      <c r="R17" s="53"/>
      <c r="S17" s="53"/>
      <c r="T17" s="383"/>
      <c r="U17" s="18">
        <f t="shared" si="3"/>
        <v>0</v>
      </c>
      <c r="V17" s="18"/>
      <c r="W17" s="53"/>
      <c r="X17" s="53"/>
      <c r="Y17" s="383"/>
      <c r="Z17" s="18">
        <f t="shared" si="4"/>
        <v>0</v>
      </c>
      <c r="AA17" s="18"/>
      <c r="AB17" s="159"/>
      <c r="AC17" s="18"/>
      <c r="AD17" s="18"/>
      <c r="AE17" s="18"/>
      <c r="AF17" s="18"/>
      <c r="AG17" s="18"/>
      <c r="AH17" s="18"/>
    </row>
    <row r="18" spans="1:34" ht="13.5" customHeight="1">
      <c r="A18" s="18"/>
      <c r="B18" s="18" t="s">
        <v>167</v>
      </c>
      <c r="C18" s="53"/>
      <c r="D18" s="53"/>
      <c r="E18" s="383"/>
      <c r="F18" s="18">
        <f t="shared" si="0"/>
        <v>0</v>
      </c>
      <c r="G18" s="18"/>
      <c r="H18" s="53"/>
      <c r="I18" s="53"/>
      <c r="J18" s="383"/>
      <c r="K18" s="18">
        <f t="shared" si="1"/>
        <v>0</v>
      </c>
      <c r="L18" s="18"/>
      <c r="M18" s="53"/>
      <c r="N18" s="53"/>
      <c r="O18" s="383"/>
      <c r="P18" s="18">
        <f t="shared" si="2"/>
        <v>0</v>
      </c>
      <c r="Q18" s="18"/>
      <c r="R18" s="53"/>
      <c r="S18" s="53"/>
      <c r="T18" s="383"/>
      <c r="U18" s="18">
        <f t="shared" si="3"/>
        <v>0</v>
      </c>
      <c r="V18" s="18"/>
      <c r="W18" s="53"/>
      <c r="X18" s="53"/>
      <c r="Y18" s="383"/>
      <c r="Z18" s="18">
        <f t="shared" si="4"/>
        <v>0</v>
      </c>
      <c r="AA18" s="18"/>
      <c r="AB18" s="159"/>
      <c r="AC18" s="18"/>
      <c r="AD18" s="18"/>
      <c r="AE18" s="18"/>
      <c r="AF18" s="18"/>
      <c r="AG18" s="18"/>
      <c r="AH18" s="18"/>
    </row>
    <row r="19" spans="1:34" ht="13.5" customHeight="1">
      <c r="A19" s="18"/>
      <c r="B19" s="18" t="s">
        <v>168</v>
      </c>
      <c r="C19" s="186"/>
      <c r="D19" s="186"/>
      <c r="E19" s="382"/>
      <c r="F19" s="18">
        <f t="shared" si="0"/>
        <v>0</v>
      </c>
      <c r="G19" s="18"/>
      <c r="H19" s="53"/>
      <c r="I19" s="188"/>
      <c r="J19" s="386"/>
      <c r="K19" s="18">
        <f t="shared" si="1"/>
        <v>0</v>
      </c>
      <c r="L19" s="18"/>
      <c r="M19" s="53"/>
      <c r="N19" s="187"/>
      <c r="O19" s="387"/>
      <c r="P19" s="18">
        <f t="shared" si="2"/>
        <v>0</v>
      </c>
      <c r="Q19" s="18"/>
      <c r="R19" s="53"/>
      <c r="S19" s="187"/>
      <c r="T19" s="387"/>
      <c r="U19" s="18">
        <f t="shared" si="3"/>
        <v>0</v>
      </c>
      <c r="V19" s="18"/>
      <c r="W19" s="53"/>
      <c r="X19" s="187"/>
      <c r="Y19" s="387"/>
      <c r="Z19" s="18">
        <f t="shared" si="4"/>
        <v>0</v>
      </c>
      <c r="AA19" s="18"/>
      <c r="AB19" s="159"/>
      <c r="AC19" s="18"/>
      <c r="AD19" s="18"/>
      <c r="AE19" s="18"/>
      <c r="AF19" s="18"/>
      <c r="AG19" s="18"/>
      <c r="AH19" s="18"/>
    </row>
    <row r="20" spans="1:34" ht="13.5" customHeight="1">
      <c r="A20" s="18"/>
      <c r="B20" s="18" t="s">
        <v>169</v>
      </c>
      <c r="C20" s="53"/>
      <c r="D20" s="53"/>
      <c r="E20" s="383"/>
      <c r="F20" s="18">
        <f t="shared" si="0"/>
        <v>0</v>
      </c>
      <c r="G20" s="18"/>
      <c r="H20" s="53"/>
      <c r="I20" s="186"/>
      <c r="J20" s="382"/>
      <c r="K20" s="18">
        <f t="shared" si="1"/>
        <v>0</v>
      </c>
      <c r="L20" s="18"/>
      <c r="M20" s="53"/>
      <c r="N20" s="186"/>
      <c r="O20" s="382"/>
      <c r="P20" s="18">
        <f t="shared" si="2"/>
        <v>0</v>
      </c>
      <c r="Q20" s="18"/>
      <c r="R20" s="53"/>
      <c r="S20" s="188"/>
      <c r="T20" s="386"/>
      <c r="U20" s="18">
        <f t="shared" si="3"/>
        <v>0</v>
      </c>
      <c r="V20" s="18"/>
      <c r="W20" s="53"/>
      <c r="X20" s="188"/>
      <c r="Y20" s="386"/>
      <c r="Z20" s="18">
        <f t="shared" si="4"/>
        <v>0</v>
      </c>
      <c r="AA20" s="18"/>
      <c r="AB20" s="18"/>
      <c r="AC20" s="18"/>
      <c r="AD20" s="18"/>
      <c r="AE20" s="18"/>
      <c r="AF20" s="18"/>
      <c r="AG20" s="18"/>
      <c r="AH20" s="18"/>
    </row>
    <row r="21" spans="1:34" ht="13.5" customHeight="1">
      <c r="A21" s="18"/>
      <c r="B21" s="18" t="s">
        <v>170</v>
      </c>
      <c r="C21" s="186"/>
      <c r="D21" s="186"/>
      <c r="E21" s="382"/>
      <c r="F21" s="18">
        <f t="shared" si="0"/>
        <v>0</v>
      </c>
      <c r="G21" s="18"/>
      <c r="H21" s="186"/>
      <c r="I21" s="188"/>
      <c r="J21" s="386"/>
      <c r="K21" s="18">
        <f t="shared" si="1"/>
        <v>0</v>
      </c>
      <c r="L21" s="18"/>
      <c r="M21" s="186"/>
      <c r="N21" s="188"/>
      <c r="O21" s="386"/>
      <c r="P21" s="18">
        <f t="shared" si="2"/>
        <v>0</v>
      </c>
      <c r="Q21" s="18"/>
      <c r="R21" s="53"/>
      <c r="S21" s="188"/>
      <c r="T21" s="386"/>
      <c r="U21" s="18">
        <f t="shared" si="3"/>
        <v>0</v>
      </c>
      <c r="V21" s="18"/>
      <c r="W21" s="53"/>
      <c r="X21" s="188"/>
      <c r="Y21" s="386"/>
      <c r="Z21" s="18">
        <f t="shared" si="4"/>
        <v>0</v>
      </c>
      <c r="AA21" s="18"/>
      <c r="AB21" s="18"/>
      <c r="AC21" s="18"/>
      <c r="AD21" s="18"/>
      <c r="AE21" s="18"/>
      <c r="AF21" s="18"/>
      <c r="AG21" s="18"/>
      <c r="AH21" s="18"/>
    </row>
    <row r="22" spans="1:34" ht="13.5" customHeight="1">
      <c r="A22" s="18"/>
      <c r="B22" s="18" t="s">
        <v>171</v>
      </c>
      <c r="C22" s="186"/>
      <c r="D22" s="53"/>
      <c r="E22" s="383"/>
      <c r="F22" s="18">
        <f t="shared" si="0"/>
        <v>0</v>
      </c>
      <c r="G22" s="18"/>
      <c r="H22" s="186"/>
      <c r="I22" s="53"/>
      <c r="J22" s="383"/>
      <c r="K22" s="18">
        <f t="shared" si="1"/>
        <v>0</v>
      </c>
      <c r="L22" s="18"/>
      <c r="M22" s="53"/>
      <c r="N22" s="53"/>
      <c r="O22" s="383"/>
      <c r="P22" s="18">
        <f t="shared" si="2"/>
        <v>0</v>
      </c>
      <c r="Q22" s="18"/>
      <c r="R22" s="53"/>
      <c r="S22" s="53"/>
      <c r="T22" s="383"/>
      <c r="U22" s="18">
        <f t="shared" si="3"/>
        <v>0</v>
      </c>
      <c r="V22" s="18"/>
      <c r="W22" s="53"/>
      <c r="X22" s="53"/>
      <c r="Y22" s="383"/>
      <c r="Z22" s="18">
        <f t="shared" si="4"/>
        <v>0</v>
      </c>
      <c r="AA22" s="18"/>
      <c r="AB22" s="18"/>
      <c r="AC22" s="18"/>
      <c r="AD22" s="18"/>
      <c r="AE22" s="18"/>
      <c r="AF22" s="18"/>
      <c r="AG22" s="18"/>
      <c r="AH22" s="18"/>
    </row>
    <row r="23" spans="1:34" ht="13.5" customHeight="1">
      <c r="A23" s="18"/>
      <c r="B23" s="18" t="s">
        <v>172</v>
      </c>
      <c r="C23" s="186"/>
      <c r="D23" s="53"/>
      <c r="E23" s="383"/>
      <c r="F23" s="18">
        <f t="shared" si="0"/>
        <v>0</v>
      </c>
      <c r="G23" s="18"/>
      <c r="H23" s="186"/>
      <c r="I23" s="53"/>
      <c r="J23" s="383"/>
      <c r="K23" s="18">
        <f t="shared" si="1"/>
        <v>0</v>
      </c>
      <c r="L23" s="18"/>
      <c r="M23" s="53"/>
      <c r="N23" s="53"/>
      <c r="O23" s="383"/>
      <c r="P23" s="18">
        <f t="shared" si="2"/>
        <v>0</v>
      </c>
      <c r="Q23" s="18"/>
      <c r="R23" s="53"/>
      <c r="S23" s="53"/>
      <c r="T23" s="383"/>
      <c r="U23" s="18">
        <f t="shared" si="3"/>
        <v>0</v>
      </c>
      <c r="V23" s="18"/>
      <c r="W23" s="53"/>
      <c r="X23" s="53"/>
      <c r="Y23" s="383"/>
      <c r="Z23" s="18">
        <f t="shared" si="4"/>
        <v>0</v>
      </c>
      <c r="AA23" s="18"/>
      <c r="AB23" s="18"/>
      <c r="AC23" s="18"/>
      <c r="AD23" s="18"/>
      <c r="AE23" s="18"/>
      <c r="AF23" s="18"/>
      <c r="AG23" s="18"/>
      <c r="AH23" s="18"/>
    </row>
    <row r="24" spans="1:34" ht="13.5" customHeight="1">
      <c r="A24" s="18"/>
      <c r="B24" s="189" t="s">
        <v>322</v>
      </c>
      <c r="C24" s="189">
        <f>SUM(C6:C23)</f>
        <v>0</v>
      </c>
      <c r="D24" s="189"/>
      <c r="E24" s="384"/>
      <c r="F24" s="189">
        <f>SUM(F6:F23)</f>
        <v>0</v>
      </c>
      <c r="G24" s="189"/>
      <c r="H24" s="189">
        <f>SUM(H6:H23)</f>
        <v>0</v>
      </c>
      <c r="I24" s="189"/>
      <c r="J24" s="384"/>
      <c r="K24" s="189">
        <f>SUM(K6:K23)</f>
        <v>0</v>
      </c>
      <c r="L24" s="189"/>
      <c r="M24" s="189">
        <f>SUM(M6:M23)</f>
        <v>0</v>
      </c>
      <c r="N24" s="189"/>
      <c r="O24" s="384"/>
      <c r="P24" s="189">
        <f>SUM(P6:P23)</f>
        <v>0</v>
      </c>
      <c r="Q24" s="189"/>
      <c r="R24" s="189">
        <f>SUM(R6:R23)</f>
        <v>0</v>
      </c>
      <c r="S24" s="189"/>
      <c r="T24" s="384"/>
      <c r="U24" s="189">
        <f>SUM(U6:U23)</f>
        <v>0</v>
      </c>
      <c r="V24" s="189"/>
      <c r="W24" s="189">
        <f>SUM(W6:W23)</f>
        <v>0</v>
      </c>
      <c r="X24" s="189"/>
      <c r="Y24" s="384"/>
      <c r="Z24" s="189">
        <f>SUM(Z6:Z23)</f>
        <v>0</v>
      </c>
      <c r="AA24" s="18"/>
      <c r="AB24" s="18"/>
      <c r="AC24" s="18"/>
      <c r="AD24" s="18"/>
      <c r="AE24" s="18"/>
      <c r="AF24" s="18"/>
      <c r="AG24" s="18"/>
      <c r="AH24" s="18"/>
    </row>
    <row r="25" spans="1:34" ht="13.5" customHeight="1">
      <c r="A25" s="18"/>
      <c r="B25" s="376" t="s">
        <v>354</v>
      </c>
      <c r="C25" s="84"/>
      <c r="D25" s="84"/>
      <c r="E25" s="381"/>
      <c r="F25" s="84"/>
      <c r="G25" s="84"/>
      <c r="H25" s="84"/>
      <c r="I25" s="84"/>
      <c r="J25" s="381"/>
      <c r="K25" s="84"/>
      <c r="L25" s="84"/>
      <c r="M25" s="84"/>
      <c r="N25" s="84"/>
      <c r="O25" s="381"/>
      <c r="P25" s="84"/>
      <c r="Q25" s="84"/>
      <c r="R25" s="84"/>
      <c r="S25" s="84"/>
      <c r="T25" s="381"/>
      <c r="U25" s="84"/>
      <c r="V25" s="84"/>
      <c r="W25" s="84"/>
      <c r="X25" s="84"/>
      <c r="Y25" s="381"/>
      <c r="Z25" s="84"/>
      <c r="AA25" s="18"/>
      <c r="AB25" s="18"/>
      <c r="AC25" s="18"/>
      <c r="AD25" s="18"/>
      <c r="AE25" s="18"/>
      <c r="AF25" s="18"/>
      <c r="AG25" s="18"/>
      <c r="AH25" s="18"/>
    </row>
    <row r="26" spans="1:34" ht="13.5" customHeight="1">
      <c r="A26" s="18"/>
      <c r="B26" s="18" t="s">
        <v>173</v>
      </c>
      <c r="C26" s="53"/>
      <c r="D26" s="53"/>
      <c r="E26" s="383"/>
      <c r="F26" s="18">
        <f t="shared" ref="F26:F29" si="5">D26*C26*E26</f>
        <v>0</v>
      </c>
      <c r="G26" s="18"/>
      <c r="H26" s="53"/>
      <c r="I26" s="53"/>
      <c r="J26" s="383"/>
      <c r="K26" s="18">
        <f t="shared" ref="K26:K29" si="6">I26*H26*J26</f>
        <v>0</v>
      </c>
      <c r="L26" s="18"/>
      <c r="M26" s="53"/>
      <c r="N26" s="53"/>
      <c r="O26" s="383"/>
      <c r="P26" s="18">
        <f t="shared" ref="P26:P29" si="7">N26*M26*O26</f>
        <v>0</v>
      </c>
      <c r="Q26" s="18"/>
      <c r="R26" s="53"/>
      <c r="S26" s="53"/>
      <c r="T26" s="383"/>
      <c r="U26" s="18">
        <f t="shared" ref="U26:U29" si="8">S26*R26*T26</f>
        <v>0</v>
      </c>
      <c r="V26" s="18"/>
      <c r="W26" s="53"/>
      <c r="X26" s="53"/>
      <c r="Y26" s="383"/>
      <c r="Z26" s="18">
        <f t="shared" ref="Z26:Z29" si="9">X26*W26*Y26</f>
        <v>0</v>
      </c>
      <c r="AA26" s="18"/>
      <c r="AB26" s="18"/>
      <c r="AC26" s="18"/>
      <c r="AD26" s="18"/>
      <c r="AE26" s="18"/>
      <c r="AF26" s="18"/>
      <c r="AG26" s="18"/>
      <c r="AH26" s="18"/>
    </row>
    <row r="27" spans="1:34" ht="13.5" customHeight="1">
      <c r="A27" s="18"/>
      <c r="B27" s="18" t="s">
        <v>173</v>
      </c>
      <c r="C27" s="53"/>
      <c r="D27" s="53"/>
      <c r="E27" s="383"/>
      <c r="F27" s="18">
        <f t="shared" si="5"/>
        <v>0</v>
      </c>
      <c r="G27" s="18"/>
      <c r="H27" s="53"/>
      <c r="I27" s="53"/>
      <c r="J27" s="383"/>
      <c r="K27" s="18">
        <f t="shared" si="6"/>
        <v>0</v>
      </c>
      <c r="L27" s="18"/>
      <c r="M27" s="53"/>
      <c r="N27" s="53"/>
      <c r="O27" s="383"/>
      <c r="P27" s="18">
        <f t="shared" si="7"/>
        <v>0</v>
      </c>
      <c r="Q27" s="18"/>
      <c r="R27" s="53"/>
      <c r="S27" s="53"/>
      <c r="T27" s="383"/>
      <c r="U27" s="18">
        <f t="shared" si="8"/>
        <v>0</v>
      </c>
      <c r="V27" s="18"/>
      <c r="W27" s="53"/>
      <c r="X27" s="53"/>
      <c r="Y27" s="383"/>
      <c r="Z27" s="18">
        <f t="shared" si="9"/>
        <v>0</v>
      </c>
      <c r="AA27" s="18"/>
      <c r="AB27" s="18"/>
      <c r="AC27" s="18"/>
      <c r="AD27" s="18"/>
      <c r="AE27" s="18"/>
      <c r="AF27" s="18"/>
      <c r="AG27" s="18"/>
      <c r="AH27" s="18"/>
    </row>
    <row r="28" spans="1:34" ht="13.5" customHeight="1">
      <c r="A28" s="18"/>
      <c r="B28" s="18" t="s">
        <v>173</v>
      </c>
      <c r="C28" s="53"/>
      <c r="D28" s="53"/>
      <c r="E28" s="383"/>
      <c r="F28" s="18">
        <f t="shared" si="5"/>
        <v>0</v>
      </c>
      <c r="G28" s="18"/>
      <c r="H28" s="53"/>
      <c r="I28" s="53"/>
      <c r="J28" s="383"/>
      <c r="K28" s="18">
        <f t="shared" si="6"/>
        <v>0</v>
      </c>
      <c r="L28" s="18"/>
      <c r="M28" s="53"/>
      <c r="N28" s="53"/>
      <c r="O28" s="383"/>
      <c r="P28" s="18">
        <f t="shared" si="7"/>
        <v>0</v>
      </c>
      <c r="Q28" s="18"/>
      <c r="R28" s="53"/>
      <c r="S28" s="53"/>
      <c r="T28" s="383"/>
      <c r="U28" s="18">
        <f t="shared" si="8"/>
        <v>0</v>
      </c>
      <c r="V28" s="18"/>
      <c r="W28" s="53"/>
      <c r="X28" s="53"/>
      <c r="Y28" s="383"/>
      <c r="Z28" s="18">
        <f t="shared" si="9"/>
        <v>0</v>
      </c>
      <c r="AA28" s="18"/>
      <c r="AB28" s="18"/>
      <c r="AC28" s="18"/>
      <c r="AD28" s="18"/>
      <c r="AE28" s="18"/>
      <c r="AF28" s="18"/>
      <c r="AG28" s="18"/>
      <c r="AH28" s="18"/>
    </row>
    <row r="29" spans="1:34" ht="13.5" customHeight="1">
      <c r="A29" s="18"/>
      <c r="B29" s="18" t="s">
        <v>173</v>
      </c>
      <c r="C29" s="53"/>
      <c r="D29" s="53"/>
      <c r="E29" s="383"/>
      <c r="F29" s="18">
        <f t="shared" si="5"/>
        <v>0</v>
      </c>
      <c r="G29" s="18"/>
      <c r="H29" s="53"/>
      <c r="I29" s="53"/>
      <c r="J29" s="383"/>
      <c r="K29" s="18">
        <f t="shared" si="6"/>
        <v>0</v>
      </c>
      <c r="L29" s="18"/>
      <c r="M29" s="53"/>
      <c r="N29" s="53"/>
      <c r="O29" s="383"/>
      <c r="P29" s="18">
        <f t="shared" si="7"/>
        <v>0</v>
      </c>
      <c r="Q29" s="18"/>
      <c r="R29" s="53"/>
      <c r="S29" s="53"/>
      <c r="T29" s="383"/>
      <c r="U29" s="18">
        <f t="shared" si="8"/>
        <v>0</v>
      </c>
      <c r="V29" s="18"/>
      <c r="W29" s="53"/>
      <c r="X29" s="53"/>
      <c r="Y29" s="383"/>
      <c r="Z29" s="18">
        <f t="shared" si="9"/>
        <v>0</v>
      </c>
      <c r="AA29" s="18"/>
      <c r="AB29" s="18"/>
      <c r="AC29" s="18"/>
      <c r="AD29" s="18"/>
      <c r="AE29" s="18"/>
      <c r="AF29" s="18"/>
      <c r="AG29" s="18"/>
      <c r="AH29" s="18"/>
    </row>
    <row r="30" spans="1:34" ht="13.5" customHeight="1">
      <c r="A30" s="18"/>
      <c r="B30" s="189" t="s">
        <v>323</v>
      </c>
      <c r="C30" s="189">
        <f>SUM(C26:C29)</f>
        <v>0</v>
      </c>
      <c r="D30" s="189"/>
      <c r="E30" s="384"/>
      <c r="F30" s="189">
        <f>SUM(F26:F29)</f>
        <v>0</v>
      </c>
      <c r="G30" s="189"/>
      <c r="H30" s="189">
        <f t="shared" ref="H30:I30" si="10">SUM(H26:H29)</f>
        <v>0</v>
      </c>
      <c r="I30" s="189">
        <f t="shared" si="10"/>
        <v>0</v>
      </c>
      <c r="J30" s="384"/>
      <c r="K30" s="189">
        <f>SUM(K26:K29)</f>
        <v>0</v>
      </c>
      <c r="L30" s="189"/>
      <c r="M30" s="189">
        <f>SUM(M26:M29)</f>
        <v>0</v>
      </c>
      <c r="N30" s="189"/>
      <c r="O30" s="384"/>
      <c r="P30" s="189">
        <f>SUM(P26:P29)</f>
        <v>0</v>
      </c>
      <c r="Q30" s="189"/>
      <c r="R30" s="189">
        <f>SUM(R26:R29)</f>
        <v>0</v>
      </c>
      <c r="S30" s="189"/>
      <c r="T30" s="384"/>
      <c r="U30" s="189">
        <f>SUM(U26:U29)</f>
        <v>0</v>
      </c>
      <c r="V30" s="189"/>
      <c r="W30" s="189">
        <f>SUM(W26:W29)</f>
        <v>0</v>
      </c>
      <c r="X30" s="189"/>
      <c r="Y30" s="384"/>
      <c r="Z30" s="189">
        <f>SUM(Z26:Z29)</f>
        <v>0</v>
      </c>
      <c r="AA30" s="18"/>
      <c r="AB30" s="18"/>
      <c r="AC30" s="18"/>
      <c r="AD30" s="18"/>
      <c r="AE30" s="18"/>
      <c r="AF30" s="18"/>
      <c r="AG30" s="18"/>
      <c r="AH30" s="18"/>
    </row>
    <row r="31" spans="1:34" ht="13.5" customHeight="1">
      <c r="A31" s="18"/>
      <c r="B31" s="376" t="s">
        <v>356</v>
      </c>
      <c r="C31" s="84"/>
      <c r="D31" s="84"/>
      <c r="E31" s="381"/>
      <c r="F31" s="84"/>
      <c r="G31" s="84"/>
      <c r="H31" s="84"/>
      <c r="I31" s="84"/>
      <c r="J31" s="381"/>
      <c r="K31" s="84"/>
      <c r="L31" s="84"/>
      <c r="M31" s="84"/>
      <c r="N31" s="84"/>
      <c r="O31" s="381"/>
      <c r="P31" s="84"/>
      <c r="Q31" s="84"/>
      <c r="R31" s="84"/>
      <c r="S31" s="84"/>
      <c r="T31" s="381"/>
      <c r="U31" s="84"/>
      <c r="V31" s="84"/>
      <c r="W31" s="84"/>
      <c r="X31" s="84"/>
      <c r="Y31" s="381"/>
      <c r="Z31" s="84"/>
      <c r="AA31" s="18"/>
      <c r="AB31" s="18"/>
      <c r="AC31" s="18"/>
      <c r="AD31" s="18"/>
      <c r="AE31" s="18"/>
      <c r="AF31" s="18"/>
      <c r="AG31" s="18"/>
      <c r="AH31" s="18"/>
    </row>
    <row r="32" spans="1:34" ht="13.5" customHeight="1">
      <c r="A32" s="18"/>
      <c r="B32" s="18" t="s">
        <v>173</v>
      </c>
      <c r="C32" s="53"/>
      <c r="D32" s="53"/>
      <c r="E32" s="383"/>
      <c r="F32" s="18">
        <f t="shared" ref="F32:F37" si="11">D32*C32*E32</f>
        <v>0</v>
      </c>
      <c r="G32" s="18"/>
      <c r="H32" s="53"/>
      <c r="I32" s="53"/>
      <c r="J32" s="383"/>
      <c r="K32" s="18">
        <f t="shared" ref="K32:K37" si="12">I32*H32*J32</f>
        <v>0</v>
      </c>
      <c r="L32" s="18"/>
      <c r="M32" s="53"/>
      <c r="N32" s="53"/>
      <c r="O32" s="383"/>
      <c r="P32" s="18">
        <f t="shared" ref="P32:P37" si="13">N32*M32*O32</f>
        <v>0</v>
      </c>
      <c r="Q32" s="18"/>
      <c r="R32" s="53"/>
      <c r="S32" s="53"/>
      <c r="T32" s="383"/>
      <c r="U32" s="18">
        <f t="shared" ref="U32:U37" si="14">S32*R32*T32</f>
        <v>0</v>
      </c>
      <c r="V32" s="18"/>
      <c r="W32" s="53"/>
      <c r="X32" s="53"/>
      <c r="Y32" s="383"/>
      <c r="Z32" s="18">
        <f t="shared" ref="Z32:Z37" si="15">X32*W32*Y32</f>
        <v>0</v>
      </c>
      <c r="AA32" s="18"/>
      <c r="AB32" s="18"/>
      <c r="AC32" s="18"/>
      <c r="AD32" s="18"/>
      <c r="AE32" s="18"/>
      <c r="AF32" s="18"/>
      <c r="AG32" s="18"/>
      <c r="AH32" s="18"/>
    </row>
    <row r="33" spans="1:34" ht="13.5" customHeight="1">
      <c r="A33" s="18"/>
      <c r="B33" s="18" t="s">
        <v>173</v>
      </c>
      <c r="C33" s="53"/>
      <c r="D33" s="53"/>
      <c r="E33" s="383"/>
      <c r="F33" s="18">
        <f t="shared" si="11"/>
        <v>0</v>
      </c>
      <c r="G33" s="18"/>
      <c r="H33" s="53"/>
      <c r="I33" s="53"/>
      <c r="J33" s="383"/>
      <c r="K33" s="18">
        <f t="shared" si="12"/>
        <v>0</v>
      </c>
      <c r="L33" s="18"/>
      <c r="M33" s="53"/>
      <c r="N33" s="53"/>
      <c r="O33" s="383"/>
      <c r="P33" s="18">
        <f t="shared" si="13"/>
        <v>0</v>
      </c>
      <c r="Q33" s="18"/>
      <c r="R33" s="53"/>
      <c r="S33" s="53"/>
      <c r="T33" s="383"/>
      <c r="U33" s="18">
        <f t="shared" si="14"/>
        <v>0</v>
      </c>
      <c r="V33" s="18"/>
      <c r="W33" s="53"/>
      <c r="X33" s="53"/>
      <c r="Y33" s="383"/>
      <c r="Z33" s="18">
        <f t="shared" si="15"/>
        <v>0</v>
      </c>
      <c r="AA33" s="18"/>
      <c r="AB33" s="18"/>
      <c r="AC33" s="18"/>
      <c r="AD33" s="18"/>
      <c r="AE33" s="18"/>
      <c r="AF33" s="18"/>
      <c r="AG33" s="18"/>
      <c r="AH33" s="18"/>
    </row>
    <row r="34" spans="1:34" ht="13.5" customHeight="1">
      <c r="A34" s="18"/>
      <c r="B34" s="18" t="s">
        <v>173</v>
      </c>
      <c r="C34" s="53"/>
      <c r="D34" s="53"/>
      <c r="E34" s="383"/>
      <c r="F34" s="18">
        <f t="shared" si="11"/>
        <v>0</v>
      </c>
      <c r="G34" s="18"/>
      <c r="H34" s="53"/>
      <c r="I34" s="53"/>
      <c r="J34" s="383"/>
      <c r="K34" s="18">
        <f t="shared" si="12"/>
        <v>0</v>
      </c>
      <c r="L34" s="18"/>
      <c r="M34" s="53"/>
      <c r="N34" s="53"/>
      <c r="O34" s="383"/>
      <c r="P34" s="18">
        <f t="shared" si="13"/>
        <v>0</v>
      </c>
      <c r="Q34" s="18"/>
      <c r="R34" s="53"/>
      <c r="S34" s="53"/>
      <c r="T34" s="383"/>
      <c r="U34" s="18">
        <f t="shared" si="14"/>
        <v>0</v>
      </c>
      <c r="V34" s="18"/>
      <c r="W34" s="53"/>
      <c r="X34" s="53"/>
      <c r="Y34" s="383"/>
      <c r="Z34" s="18">
        <f t="shared" si="15"/>
        <v>0</v>
      </c>
      <c r="AA34" s="18"/>
      <c r="AB34" s="18"/>
      <c r="AC34" s="18"/>
      <c r="AD34" s="18"/>
      <c r="AE34" s="18"/>
      <c r="AF34" s="18"/>
      <c r="AG34" s="18"/>
      <c r="AH34" s="18"/>
    </row>
    <row r="35" spans="1:34" ht="13.5" customHeight="1">
      <c r="A35" s="18"/>
      <c r="B35" s="18" t="s">
        <v>173</v>
      </c>
      <c r="C35" s="53"/>
      <c r="D35" s="53"/>
      <c r="E35" s="383"/>
      <c r="F35" s="18">
        <f t="shared" si="11"/>
        <v>0</v>
      </c>
      <c r="G35" s="18"/>
      <c r="H35" s="53"/>
      <c r="I35" s="53"/>
      <c r="J35" s="383"/>
      <c r="K35" s="18">
        <f t="shared" si="12"/>
        <v>0</v>
      </c>
      <c r="L35" s="18"/>
      <c r="M35" s="53"/>
      <c r="N35" s="53"/>
      <c r="O35" s="383"/>
      <c r="P35" s="18">
        <f t="shared" si="13"/>
        <v>0</v>
      </c>
      <c r="Q35" s="18"/>
      <c r="R35" s="53"/>
      <c r="S35" s="53"/>
      <c r="T35" s="383"/>
      <c r="U35" s="18">
        <f t="shared" si="14"/>
        <v>0</v>
      </c>
      <c r="V35" s="18"/>
      <c r="W35" s="53"/>
      <c r="X35" s="53"/>
      <c r="Y35" s="383"/>
      <c r="Z35" s="18">
        <f t="shared" si="15"/>
        <v>0</v>
      </c>
      <c r="AA35" s="18"/>
      <c r="AB35" s="18"/>
      <c r="AC35" s="18"/>
      <c r="AD35" s="18"/>
      <c r="AE35" s="18"/>
      <c r="AF35" s="18"/>
      <c r="AG35" s="18"/>
      <c r="AH35" s="18"/>
    </row>
    <row r="36" spans="1:34" ht="13.5" customHeight="1">
      <c r="A36" s="18"/>
      <c r="B36" s="18" t="s">
        <v>173</v>
      </c>
      <c r="C36" s="53"/>
      <c r="D36" s="53"/>
      <c r="E36" s="383"/>
      <c r="F36" s="18">
        <f t="shared" si="11"/>
        <v>0</v>
      </c>
      <c r="G36" s="18"/>
      <c r="H36" s="53"/>
      <c r="I36" s="53"/>
      <c r="J36" s="383"/>
      <c r="K36" s="18">
        <f t="shared" si="12"/>
        <v>0</v>
      </c>
      <c r="L36" s="18"/>
      <c r="M36" s="53"/>
      <c r="N36" s="53"/>
      <c r="O36" s="383"/>
      <c r="P36" s="18">
        <f t="shared" si="13"/>
        <v>0</v>
      </c>
      <c r="Q36" s="18"/>
      <c r="R36" s="53"/>
      <c r="S36" s="53"/>
      <c r="T36" s="383"/>
      <c r="U36" s="18">
        <f t="shared" si="14"/>
        <v>0</v>
      </c>
      <c r="V36" s="18"/>
      <c r="W36" s="53"/>
      <c r="X36" s="53"/>
      <c r="Y36" s="383"/>
      <c r="Z36" s="18">
        <f t="shared" si="15"/>
        <v>0</v>
      </c>
      <c r="AA36" s="18"/>
      <c r="AB36" s="18"/>
      <c r="AC36" s="18"/>
      <c r="AD36" s="18"/>
      <c r="AE36" s="18"/>
      <c r="AF36" s="18"/>
      <c r="AG36" s="18"/>
      <c r="AH36" s="18"/>
    </row>
    <row r="37" spans="1:34" ht="13.5" customHeight="1">
      <c r="A37" s="18"/>
      <c r="B37" s="18" t="s">
        <v>173</v>
      </c>
      <c r="C37" s="53"/>
      <c r="D37" s="53"/>
      <c r="E37" s="383"/>
      <c r="F37" s="18">
        <f t="shared" si="11"/>
        <v>0</v>
      </c>
      <c r="G37" s="18"/>
      <c r="H37" s="53"/>
      <c r="I37" s="53"/>
      <c r="J37" s="383"/>
      <c r="K37" s="18">
        <f t="shared" si="12"/>
        <v>0</v>
      </c>
      <c r="L37" s="18"/>
      <c r="M37" s="53"/>
      <c r="N37" s="53"/>
      <c r="O37" s="383"/>
      <c r="P37" s="18">
        <f t="shared" si="13"/>
        <v>0</v>
      </c>
      <c r="Q37" s="18"/>
      <c r="R37" s="53"/>
      <c r="S37" s="53"/>
      <c r="T37" s="383"/>
      <c r="U37" s="18">
        <f t="shared" si="14"/>
        <v>0</v>
      </c>
      <c r="V37" s="18"/>
      <c r="W37" s="53"/>
      <c r="X37" s="53"/>
      <c r="Y37" s="383"/>
      <c r="Z37" s="18">
        <f t="shared" si="15"/>
        <v>0</v>
      </c>
      <c r="AA37" s="18"/>
      <c r="AB37" s="18"/>
      <c r="AC37" s="18"/>
      <c r="AD37" s="18"/>
      <c r="AE37" s="18"/>
      <c r="AF37" s="18"/>
      <c r="AG37" s="18"/>
      <c r="AH37" s="18"/>
    </row>
    <row r="38" spans="1:34" ht="13.5" customHeight="1">
      <c r="A38" s="18"/>
      <c r="B38" s="189" t="s">
        <v>324</v>
      </c>
      <c r="C38" s="189">
        <f>SUM(C32:C37)</f>
        <v>0</v>
      </c>
      <c r="D38" s="189"/>
      <c r="E38" s="384"/>
      <c r="F38" s="189">
        <f>SUM(F32:F37)</f>
        <v>0</v>
      </c>
      <c r="G38" s="189"/>
      <c r="H38" s="189">
        <f>SUM(H32:H37)</f>
        <v>0</v>
      </c>
      <c r="I38" s="189"/>
      <c r="J38" s="384"/>
      <c r="K38" s="189">
        <f>SUM(K32:K37)</f>
        <v>0</v>
      </c>
      <c r="L38" s="189"/>
      <c r="M38" s="189">
        <f>SUM(M32:M37)</f>
        <v>0</v>
      </c>
      <c r="N38" s="189"/>
      <c r="O38" s="384"/>
      <c r="P38" s="189">
        <f>SUM(P32:P37)</f>
        <v>0</v>
      </c>
      <c r="Q38" s="189"/>
      <c r="R38" s="189">
        <f>SUM(R32:R37)</f>
        <v>0</v>
      </c>
      <c r="S38" s="189"/>
      <c r="T38" s="384"/>
      <c r="U38" s="189">
        <f>SUM(U32:U37)</f>
        <v>0</v>
      </c>
      <c r="V38" s="189"/>
      <c r="W38" s="189">
        <f>SUM(W32:W37)</f>
        <v>0</v>
      </c>
      <c r="X38" s="189"/>
      <c r="Y38" s="384"/>
      <c r="Z38" s="189">
        <f>SUM(Z32:Z37)</f>
        <v>0</v>
      </c>
      <c r="AA38" s="18"/>
      <c r="AB38" s="18"/>
      <c r="AC38" s="18"/>
      <c r="AD38" s="18"/>
      <c r="AE38" s="18"/>
      <c r="AF38" s="18"/>
      <c r="AG38" s="18"/>
      <c r="AH38" s="18"/>
    </row>
    <row r="39" spans="1:34" ht="13.5" customHeight="1">
      <c r="A39" s="18"/>
      <c r="B39" s="376" t="s">
        <v>355</v>
      </c>
      <c r="C39" s="84"/>
      <c r="D39" s="84"/>
      <c r="E39" s="381"/>
      <c r="F39" s="84"/>
      <c r="G39" s="84"/>
      <c r="H39" s="84"/>
      <c r="I39" s="84"/>
      <c r="J39" s="381"/>
      <c r="K39" s="84"/>
      <c r="L39" s="84"/>
      <c r="M39" s="84"/>
      <c r="N39" s="84"/>
      <c r="O39" s="381"/>
      <c r="P39" s="84"/>
      <c r="Q39" s="84"/>
      <c r="R39" s="84"/>
      <c r="S39" s="84"/>
      <c r="T39" s="381"/>
      <c r="U39" s="84"/>
      <c r="V39" s="84"/>
      <c r="W39" s="84"/>
      <c r="X39" s="84"/>
      <c r="Y39" s="381"/>
      <c r="Z39" s="84"/>
      <c r="AA39" s="18"/>
      <c r="AB39" s="18"/>
      <c r="AC39" s="18"/>
      <c r="AD39" s="18"/>
      <c r="AE39" s="18"/>
      <c r="AF39" s="18"/>
      <c r="AG39" s="18"/>
      <c r="AH39" s="18"/>
    </row>
    <row r="40" spans="1:34" ht="13.5" customHeight="1">
      <c r="A40" s="18"/>
      <c r="B40" s="18" t="s">
        <v>173</v>
      </c>
      <c r="C40" s="53"/>
      <c r="D40" s="53"/>
      <c r="E40" s="383"/>
      <c r="F40" s="18">
        <f t="shared" ref="F40:F45" si="16">D40*C40*E40</f>
        <v>0</v>
      </c>
      <c r="G40" s="18"/>
      <c r="H40" s="53"/>
      <c r="I40" s="53"/>
      <c r="J40" s="383"/>
      <c r="K40" s="18">
        <f t="shared" ref="K40:K45" si="17">I40*H40*J40</f>
        <v>0</v>
      </c>
      <c r="L40" s="18"/>
      <c r="M40" s="53"/>
      <c r="N40" s="53"/>
      <c r="O40" s="383"/>
      <c r="P40" s="18">
        <f t="shared" ref="P40:P45" si="18">N40*M40*O40</f>
        <v>0</v>
      </c>
      <c r="Q40" s="18"/>
      <c r="R40" s="53"/>
      <c r="S40" s="53"/>
      <c r="T40" s="383"/>
      <c r="U40" s="18">
        <f t="shared" ref="U40:U45" si="19">S40*R40*T40</f>
        <v>0</v>
      </c>
      <c r="V40" s="18"/>
      <c r="W40" s="53"/>
      <c r="X40" s="53"/>
      <c r="Y40" s="383"/>
      <c r="Z40" s="18">
        <f t="shared" ref="Z40:Z45" si="20">X40*W40*Y40</f>
        <v>0</v>
      </c>
      <c r="AA40" s="18"/>
      <c r="AB40" s="18"/>
      <c r="AC40" s="18"/>
      <c r="AD40" s="18"/>
      <c r="AE40" s="18"/>
      <c r="AF40" s="18"/>
      <c r="AG40" s="18"/>
      <c r="AH40" s="18"/>
    </row>
    <row r="41" spans="1:34" ht="13.5" customHeight="1">
      <c r="A41" s="18"/>
      <c r="B41" s="18" t="s">
        <v>173</v>
      </c>
      <c r="C41" s="53"/>
      <c r="D41" s="53"/>
      <c r="E41" s="383"/>
      <c r="F41" s="18">
        <f>D41*C41*E41</f>
        <v>0</v>
      </c>
      <c r="G41" s="18"/>
      <c r="H41" s="53"/>
      <c r="I41" s="53"/>
      <c r="J41" s="383"/>
      <c r="K41" s="18">
        <f>I41*H41*J41</f>
        <v>0</v>
      </c>
      <c r="L41" s="18"/>
      <c r="M41" s="53"/>
      <c r="N41" s="53"/>
      <c r="O41" s="383"/>
      <c r="P41" s="18">
        <f>N41*M41*O41</f>
        <v>0</v>
      </c>
      <c r="Q41" s="18"/>
      <c r="R41" s="53"/>
      <c r="S41" s="53"/>
      <c r="T41" s="383"/>
      <c r="U41" s="18">
        <f>S41*R41*T41</f>
        <v>0</v>
      </c>
      <c r="V41" s="18"/>
      <c r="W41" s="53"/>
      <c r="X41" s="53"/>
      <c r="Y41" s="383"/>
      <c r="Z41" s="18">
        <f>X41*W41*Y41</f>
        <v>0</v>
      </c>
      <c r="AA41" s="18"/>
      <c r="AB41" s="18"/>
      <c r="AC41" s="18"/>
      <c r="AD41" s="18"/>
      <c r="AE41" s="18"/>
      <c r="AF41" s="18"/>
      <c r="AG41" s="18"/>
      <c r="AH41" s="18"/>
    </row>
    <row r="42" spans="1:34" ht="13.5" customHeight="1">
      <c r="A42" s="18"/>
      <c r="B42" s="18" t="s">
        <v>173</v>
      </c>
      <c r="C42" s="53"/>
      <c r="D42" s="53"/>
      <c r="E42" s="383"/>
      <c r="F42" s="18">
        <f t="shared" si="16"/>
        <v>0</v>
      </c>
      <c r="G42" s="18"/>
      <c r="H42" s="53"/>
      <c r="I42" s="53"/>
      <c r="J42" s="383"/>
      <c r="K42" s="18">
        <f t="shared" si="17"/>
        <v>0</v>
      </c>
      <c r="L42" s="18"/>
      <c r="M42" s="53"/>
      <c r="N42" s="53"/>
      <c r="O42" s="383"/>
      <c r="P42" s="18">
        <f t="shared" si="18"/>
        <v>0</v>
      </c>
      <c r="Q42" s="18"/>
      <c r="R42" s="53"/>
      <c r="S42" s="53"/>
      <c r="T42" s="383"/>
      <c r="U42" s="18">
        <f t="shared" si="19"/>
        <v>0</v>
      </c>
      <c r="V42" s="18"/>
      <c r="W42" s="53"/>
      <c r="X42" s="53"/>
      <c r="Y42" s="383"/>
      <c r="Z42" s="18">
        <f t="shared" si="20"/>
        <v>0</v>
      </c>
      <c r="AA42" s="18"/>
      <c r="AB42" s="18"/>
      <c r="AC42" s="18"/>
      <c r="AD42" s="18"/>
      <c r="AE42" s="18"/>
      <c r="AF42" s="18"/>
      <c r="AG42" s="18"/>
      <c r="AH42" s="18"/>
    </row>
    <row r="43" spans="1:34" ht="13.5" customHeight="1">
      <c r="A43" s="18"/>
      <c r="B43" s="18" t="s">
        <v>173</v>
      </c>
      <c r="C43" s="53"/>
      <c r="D43" s="53"/>
      <c r="E43" s="383"/>
      <c r="F43" s="18">
        <f t="shared" si="16"/>
        <v>0</v>
      </c>
      <c r="G43" s="18"/>
      <c r="H43" s="53"/>
      <c r="I43" s="53"/>
      <c r="J43" s="383"/>
      <c r="K43" s="18">
        <f t="shared" si="17"/>
        <v>0</v>
      </c>
      <c r="L43" s="18"/>
      <c r="M43" s="53"/>
      <c r="N43" s="53"/>
      <c r="O43" s="383"/>
      <c r="P43" s="18">
        <f t="shared" si="18"/>
        <v>0</v>
      </c>
      <c r="Q43" s="18"/>
      <c r="R43" s="53"/>
      <c r="S43" s="53"/>
      <c r="T43" s="383"/>
      <c r="U43" s="18">
        <f t="shared" si="19"/>
        <v>0</v>
      </c>
      <c r="V43" s="18"/>
      <c r="W43" s="53"/>
      <c r="X43" s="53"/>
      <c r="Y43" s="383"/>
      <c r="Z43" s="18">
        <f t="shared" si="20"/>
        <v>0</v>
      </c>
      <c r="AA43" s="18"/>
      <c r="AB43" s="18"/>
      <c r="AC43" s="18"/>
      <c r="AD43" s="18"/>
      <c r="AE43" s="18"/>
      <c r="AF43" s="18"/>
      <c r="AG43" s="18"/>
      <c r="AH43" s="18"/>
    </row>
    <row r="44" spans="1:34" ht="13.5" customHeight="1">
      <c r="A44" s="18"/>
      <c r="B44" s="18" t="s">
        <v>173</v>
      </c>
      <c r="C44" s="53"/>
      <c r="D44" s="53"/>
      <c r="E44" s="383"/>
      <c r="F44" s="18">
        <f t="shared" si="16"/>
        <v>0</v>
      </c>
      <c r="G44" s="18"/>
      <c r="H44" s="53"/>
      <c r="I44" s="53"/>
      <c r="J44" s="383"/>
      <c r="K44" s="18">
        <f t="shared" si="17"/>
        <v>0</v>
      </c>
      <c r="L44" s="18"/>
      <c r="M44" s="53"/>
      <c r="N44" s="53"/>
      <c r="O44" s="383"/>
      <c r="P44" s="18">
        <f t="shared" si="18"/>
        <v>0</v>
      </c>
      <c r="Q44" s="18"/>
      <c r="R44" s="53"/>
      <c r="S44" s="53"/>
      <c r="T44" s="383"/>
      <c r="U44" s="18">
        <f t="shared" si="19"/>
        <v>0</v>
      </c>
      <c r="V44" s="18"/>
      <c r="W44" s="53"/>
      <c r="X44" s="53"/>
      <c r="Y44" s="383"/>
      <c r="Z44" s="18">
        <f t="shared" si="20"/>
        <v>0</v>
      </c>
      <c r="AA44" s="18"/>
      <c r="AB44" s="18"/>
      <c r="AC44" s="18"/>
      <c r="AD44" s="18"/>
      <c r="AE44" s="18"/>
      <c r="AF44" s="18"/>
      <c r="AG44" s="18"/>
      <c r="AH44" s="18"/>
    </row>
    <row r="45" spans="1:34" ht="13.5" customHeight="1">
      <c r="A45" s="18"/>
      <c r="B45" s="18" t="s">
        <v>173</v>
      </c>
      <c r="C45" s="53"/>
      <c r="D45" s="53"/>
      <c r="E45" s="383"/>
      <c r="F45" s="18">
        <f t="shared" si="16"/>
        <v>0</v>
      </c>
      <c r="G45" s="18"/>
      <c r="H45" s="53"/>
      <c r="I45" s="53"/>
      <c r="J45" s="383"/>
      <c r="K45" s="18">
        <f t="shared" si="17"/>
        <v>0</v>
      </c>
      <c r="L45" s="18"/>
      <c r="M45" s="53"/>
      <c r="N45" s="53"/>
      <c r="O45" s="383"/>
      <c r="P45" s="18">
        <f t="shared" si="18"/>
        <v>0</v>
      </c>
      <c r="Q45" s="18"/>
      <c r="R45" s="53"/>
      <c r="S45" s="53"/>
      <c r="T45" s="383"/>
      <c r="U45" s="18">
        <f t="shared" si="19"/>
        <v>0</v>
      </c>
      <c r="V45" s="18"/>
      <c r="W45" s="53"/>
      <c r="X45" s="53"/>
      <c r="Y45" s="383"/>
      <c r="Z45" s="18">
        <f t="shared" si="20"/>
        <v>0</v>
      </c>
      <c r="AA45" s="18"/>
      <c r="AB45" s="18"/>
      <c r="AC45" s="18"/>
      <c r="AD45" s="18"/>
      <c r="AE45" s="18"/>
      <c r="AF45" s="18"/>
      <c r="AG45" s="18"/>
      <c r="AH45" s="18"/>
    </row>
    <row r="46" spans="1:34" ht="13.5" customHeight="1">
      <c r="A46" s="18"/>
      <c r="B46" s="189"/>
      <c r="C46" s="189">
        <f>SUM(C40:C45)</f>
        <v>0</v>
      </c>
      <c r="D46" s="189"/>
      <c r="E46" s="384"/>
      <c r="F46" s="189">
        <f>SUM(F40:F45)</f>
        <v>0</v>
      </c>
      <c r="G46" s="189"/>
      <c r="H46" s="189">
        <f>SUM(H40:H45)</f>
        <v>0</v>
      </c>
      <c r="I46" s="189"/>
      <c r="J46" s="384"/>
      <c r="K46" s="189">
        <f>SUM(K40:K45)</f>
        <v>0</v>
      </c>
      <c r="L46" s="189"/>
      <c r="M46" s="189">
        <f>SUM(M40:M45)</f>
        <v>0</v>
      </c>
      <c r="N46" s="189"/>
      <c r="O46" s="384"/>
      <c r="P46" s="189">
        <f>SUM(P40:P45)</f>
        <v>0</v>
      </c>
      <c r="Q46" s="189"/>
      <c r="R46" s="189">
        <f>SUM(R40:R45)</f>
        <v>0</v>
      </c>
      <c r="S46" s="189"/>
      <c r="T46" s="384"/>
      <c r="U46" s="189">
        <f>SUM(U40:U45)</f>
        <v>0</v>
      </c>
      <c r="V46" s="189"/>
      <c r="W46" s="189">
        <f>SUM(W40:W45)</f>
        <v>0</v>
      </c>
      <c r="X46" s="189"/>
      <c r="Y46" s="384"/>
      <c r="Z46" s="189">
        <f>SUM(Z40:Z45)</f>
        <v>0</v>
      </c>
      <c r="AA46" s="18"/>
      <c r="AB46" s="18"/>
      <c r="AC46" s="18"/>
      <c r="AD46" s="18"/>
      <c r="AE46" s="18"/>
      <c r="AF46" s="18"/>
      <c r="AG46" s="18"/>
      <c r="AH46" s="18"/>
    </row>
    <row r="47" spans="1:34" ht="13.5" hidden="1" customHeight="1">
      <c r="A47" s="18"/>
      <c r="B47" s="84" t="s">
        <v>177</v>
      </c>
      <c r="C47" s="84"/>
      <c r="D47" s="84"/>
      <c r="E47" s="381"/>
      <c r="F47" s="84"/>
      <c r="G47" s="84"/>
      <c r="H47" s="84"/>
      <c r="I47" s="84"/>
      <c r="J47" s="381"/>
      <c r="K47" s="84"/>
      <c r="L47" s="84"/>
      <c r="M47" s="84"/>
      <c r="N47" s="84"/>
      <c r="O47" s="381"/>
      <c r="P47" s="84"/>
      <c r="Q47" s="84"/>
      <c r="R47" s="84"/>
      <c r="S47" s="84"/>
      <c r="T47" s="381"/>
      <c r="U47" s="84"/>
      <c r="V47" s="84"/>
      <c r="W47" s="84"/>
      <c r="X47" s="84"/>
      <c r="Y47" s="381"/>
      <c r="Z47" s="84"/>
      <c r="AA47" s="18"/>
      <c r="AB47" s="18"/>
      <c r="AC47" s="18"/>
      <c r="AD47" s="18"/>
      <c r="AE47" s="18"/>
      <c r="AF47" s="18"/>
      <c r="AG47" s="18"/>
      <c r="AH47" s="18"/>
    </row>
    <row r="48" spans="1:34" ht="13.5" hidden="1" customHeight="1">
      <c r="A48" s="18"/>
      <c r="B48" s="18" t="s">
        <v>173</v>
      </c>
      <c r="C48" s="53"/>
      <c r="D48" s="53"/>
      <c r="E48" s="383"/>
      <c r="F48" s="18">
        <f t="shared" ref="F48:F53" si="21">D48*C48</f>
        <v>0</v>
      </c>
      <c r="G48" s="18"/>
      <c r="H48" s="53"/>
      <c r="I48" s="53"/>
      <c r="J48" s="383"/>
      <c r="K48" s="18">
        <f t="shared" ref="K48:K53" si="22">I48*H48</f>
        <v>0</v>
      </c>
      <c r="L48" s="18"/>
      <c r="M48" s="53"/>
      <c r="N48" s="53"/>
      <c r="O48" s="383"/>
      <c r="P48" s="18">
        <f t="shared" ref="P48:P53" si="23">N48*M48</f>
        <v>0</v>
      </c>
      <c r="Q48" s="18"/>
      <c r="R48" s="53"/>
      <c r="S48" s="53"/>
      <c r="T48" s="383"/>
      <c r="U48" s="18">
        <f t="shared" ref="U48:U53" si="24">S48*R48</f>
        <v>0</v>
      </c>
      <c r="V48" s="18"/>
      <c r="W48" s="53"/>
      <c r="X48" s="53"/>
      <c r="Y48" s="383"/>
      <c r="Z48" s="18">
        <f t="shared" ref="Z48:Z53" si="25">X48*W48</f>
        <v>0</v>
      </c>
      <c r="AA48" s="18"/>
      <c r="AB48" s="18"/>
      <c r="AC48" s="18"/>
      <c r="AD48" s="18"/>
      <c r="AE48" s="18"/>
      <c r="AF48" s="18"/>
      <c r="AG48" s="18"/>
      <c r="AH48" s="18"/>
    </row>
    <row r="49" spans="1:34" ht="13.5" hidden="1" customHeight="1">
      <c r="A49" s="18"/>
      <c r="B49" s="18" t="s">
        <v>173</v>
      </c>
      <c r="C49" s="53"/>
      <c r="D49" s="53"/>
      <c r="E49" s="383"/>
      <c r="F49" s="18">
        <f t="shared" si="21"/>
        <v>0</v>
      </c>
      <c r="G49" s="18"/>
      <c r="H49" s="53"/>
      <c r="I49" s="53"/>
      <c r="J49" s="383"/>
      <c r="K49" s="18">
        <f t="shared" si="22"/>
        <v>0</v>
      </c>
      <c r="L49" s="18"/>
      <c r="M49" s="53"/>
      <c r="N49" s="53"/>
      <c r="O49" s="383"/>
      <c r="P49" s="18">
        <f t="shared" si="23"/>
        <v>0</v>
      </c>
      <c r="Q49" s="18"/>
      <c r="R49" s="53"/>
      <c r="S49" s="53"/>
      <c r="T49" s="383"/>
      <c r="U49" s="18">
        <f t="shared" si="24"/>
        <v>0</v>
      </c>
      <c r="V49" s="18"/>
      <c r="W49" s="53"/>
      <c r="X49" s="53"/>
      <c r="Y49" s="383"/>
      <c r="Z49" s="18">
        <f t="shared" si="25"/>
        <v>0</v>
      </c>
      <c r="AA49" s="18"/>
      <c r="AB49" s="18"/>
      <c r="AC49" s="18"/>
      <c r="AD49" s="18"/>
      <c r="AE49" s="18"/>
      <c r="AF49" s="18"/>
      <c r="AG49" s="18"/>
      <c r="AH49" s="18"/>
    </row>
    <row r="50" spans="1:34" ht="13.5" hidden="1" customHeight="1">
      <c r="A50" s="18"/>
      <c r="B50" s="18" t="s">
        <v>173</v>
      </c>
      <c r="C50" s="53"/>
      <c r="D50" s="53"/>
      <c r="E50" s="383"/>
      <c r="F50" s="18">
        <f t="shared" si="21"/>
        <v>0</v>
      </c>
      <c r="G50" s="18"/>
      <c r="H50" s="53"/>
      <c r="I50" s="53"/>
      <c r="J50" s="383"/>
      <c r="K50" s="18">
        <f t="shared" si="22"/>
        <v>0</v>
      </c>
      <c r="L50" s="18"/>
      <c r="M50" s="53"/>
      <c r="N50" s="53"/>
      <c r="O50" s="383"/>
      <c r="P50" s="18">
        <f t="shared" si="23"/>
        <v>0</v>
      </c>
      <c r="Q50" s="18"/>
      <c r="R50" s="53"/>
      <c r="S50" s="53"/>
      <c r="T50" s="383"/>
      <c r="U50" s="18">
        <f t="shared" si="24"/>
        <v>0</v>
      </c>
      <c r="V50" s="18"/>
      <c r="W50" s="53"/>
      <c r="X50" s="53"/>
      <c r="Y50" s="383"/>
      <c r="Z50" s="18">
        <f t="shared" si="25"/>
        <v>0</v>
      </c>
      <c r="AA50" s="18"/>
      <c r="AB50" s="18"/>
      <c r="AC50" s="18"/>
      <c r="AD50" s="18"/>
      <c r="AE50" s="18"/>
      <c r="AF50" s="18"/>
      <c r="AG50" s="18"/>
      <c r="AH50" s="18"/>
    </row>
    <row r="51" spans="1:34" ht="13.5" hidden="1" customHeight="1">
      <c r="A51" s="18"/>
      <c r="B51" s="18" t="s">
        <v>173</v>
      </c>
      <c r="C51" s="53"/>
      <c r="D51" s="53"/>
      <c r="E51" s="383"/>
      <c r="F51" s="18">
        <f t="shared" si="21"/>
        <v>0</v>
      </c>
      <c r="G51" s="18"/>
      <c r="H51" s="53"/>
      <c r="I51" s="53"/>
      <c r="J51" s="383"/>
      <c r="K51" s="18">
        <f t="shared" si="22"/>
        <v>0</v>
      </c>
      <c r="L51" s="18"/>
      <c r="M51" s="53"/>
      <c r="N51" s="53"/>
      <c r="O51" s="383"/>
      <c r="P51" s="18">
        <f t="shared" si="23"/>
        <v>0</v>
      </c>
      <c r="Q51" s="18"/>
      <c r="R51" s="53"/>
      <c r="S51" s="53"/>
      <c r="T51" s="383"/>
      <c r="U51" s="18">
        <f t="shared" si="24"/>
        <v>0</v>
      </c>
      <c r="V51" s="18"/>
      <c r="W51" s="53"/>
      <c r="X51" s="53"/>
      <c r="Y51" s="383"/>
      <c r="Z51" s="18">
        <f t="shared" si="25"/>
        <v>0</v>
      </c>
      <c r="AA51" s="18"/>
      <c r="AB51" s="18"/>
      <c r="AC51" s="18"/>
      <c r="AD51" s="18"/>
      <c r="AE51" s="18"/>
      <c r="AF51" s="18"/>
      <c r="AG51" s="18"/>
      <c r="AH51" s="18"/>
    </row>
    <row r="52" spans="1:34" ht="13.5" hidden="1" customHeight="1">
      <c r="A52" s="18"/>
      <c r="B52" s="18" t="s">
        <v>173</v>
      </c>
      <c r="C52" s="53"/>
      <c r="D52" s="53"/>
      <c r="E52" s="383"/>
      <c r="F52" s="18">
        <f t="shared" si="21"/>
        <v>0</v>
      </c>
      <c r="G52" s="18"/>
      <c r="H52" s="53"/>
      <c r="I52" s="53"/>
      <c r="J52" s="383"/>
      <c r="K52" s="18">
        <f t="shared" si="22"/>
        <v>0</v>
      </c>
      <c r="L52" s="18"/>
      <c r="M52" s="53"/>
      <c r="N52" s="53"/>
      <c r="O52" s="383"/>
      <c r="P52" s="18">
        <f t="shared" si="23"/>
        <v>0</v>
      </c>
      <c r="Q52" s="18"/>
      <c r="R52" s="53"/>
      <c r="S52" s="53"/>
      <c r="T52" s="383"/>
      <c r="U52" s="18">
        <f t="shared" si="24"/>
        <v>0</v>
      </c>
      <c r="V52" s="18"/>
      <c r="W52" s="53"/>
      <c r="X52" s="53"/>
      <c r="Y52" s="383"/>
      <c r="Z52" s="18">
        <f t="shared" si="25"/>
        <v>0</v>
      </c>
      <c r="AA52" s="18"/>
      <c r="AB52" s="18"/>
      <c r="AC52" s="18"/>
      <c r="AD52" s="18"/>
      <c r="AE52" s="18"/>
      <c r="AF52" s="18"/>
      <c r="AG52" s="18"/>
      <c r="AH52" s="18"/>
    </row>
    <row r="53" spans="1:34" ht="13.5" hidden="1" customHeight="1">
      <c r="A53" s="18"/>
      <c r="B53" s="18" t="s">
        <v>173</v>
      </c>
      <c r="C53" s="53"/>
      <c r="D53" s="53"/>
      <c r="E53" s="383"/>
      <c r="F53" s="18">
        <f t="shared" si="21"/>
        <v>0</v>
      </c>
      <c r="G53" s="18"/>
      <c r="H53" s="53"/>
      <c r="I53" s="53"/>
      <c r="J53" s="383"/>
      <c r="K53" s="18">
        <f t="shared" si="22"/>
        <v>0</v>
      </c>
      <c r="L53" s="18"/>
      <c r="M53" s="53"/>
      <c r="N53" s="53"/>
      <c r="O53" s="383"/>
      <c r="P53" s="18">
        <f t="shared" si="23"/>
        <v>0</v>
      </c>
      <c r="Q53" s="18"/>
      <c r="R53" s="53"/>
      <c r="S53" s="53"/>
      <c r="T53" s="383"/>
      <c r="U53" s="18">
        <f t="shared" si="24"/>
        <v>0</v>
      </c>
      <c r="V53" s="18"/>
      <c r="W53" s="53"/>
      <c r="X53" s="53"/>
      <c r="Y53" s="383"/>
      <c r="Z53" s="18">
        <f t="shared" si="25"/>
        <v>0</v>
      </c>
      <c r="AA53" s="18"/>
      <c r="AB53" s="18"/>
      <c r="AC53" s="18"/>
      <c r="AD53" s="18"/>
      <c r="AE53" s="18"/>
      <c r="AF53" s="18"/>
      <c r="AG53" s="18"/>
      <c r="AH53" s="18"/>
    </row>
    <row r="54" spans="1:34" ht="13.5" hidden="1" customHeight="1">
      <c r="A54" s="18"/>
      <c r="B54" s="201" t="s">
        <v>183</v>
      </c>
      <c r="C54" s="201">
        <f>SUM(C48:C53)</f>
        <v>0</v>
      </c>
      <c r="D54" s="201"/>
      <c r="E54" s="201"/>
      <c r="F54" s="201">
        <f>SUM(F48:F53)</f>
        <v>0</v>
      </c>
      <c r="G54" s="201"/>
      <c r="H54" s="201">
        <f>SUM(H48:H53)</f>
        <v>0</v>
      </c>
      <c r="I54" s="201"/>
      <c r="J54" s="201"/>
      <c r="K54" s="201">
        <f>SUM(K48:K53)</f>
        <v>0</v>
      </c>
      <c r="L54" s="201"/>
      <c r="M54" s="201">
        <f>SUM(M48:M53)</f>
        <v>0</v>
      </c>
      <c r="N54" s="201"/>
      <c r="O54" s="201"/>
      <c r="P54" s="201">
        <f>SUM(P48:P53)</f>
        <v>0</v>
      </c>
      <c r="Q54" s="201"/>
      <c r="R54" s="201">
        <f>SUM(R48:R53)</f>
        <v>0</v>
      </c>
      <c r="S54" s="201"/>
      <c r="T54" s="201"/>
      <c r="U54" s="201">
        <f>SUM(U48:U53)</f>
        <v>0</v>
      </c>
      <c r="V54" s="201"/>
      <c r="W54" s="201">
        <f>SUM(W48:W53)</f>
        <v>0</v>
      </c>
      <c r="X54" s="201"/>
      <c r="Y54" s="201"/>
      <c r="Z54" s="201">
        <f>SUM(Z48:Z53)</f>
        <v>0</v>
      </c>
      <c r="AA54" s="18"/>
      <c r="AB54" s="18"/>
      <c r="AC54" s="18"/>
      <c r="AD54" s="18"/>
      <c r="AE54" s="18"/>
      <c r="AF54" s="18"/>
      <c r="AG54" s="18"/>
      <c r="AH54" s="18"/>
    </row>
    <row r="55" spans="1:34" ht="13.5" customHeight="1">
      <c r="A55" s="205"/>
      <c r="B55" s="206" t="s">
        <v>186</v>
      </c>
      <c r="C55" s="208">
        <f>SUM(C24,C30,C38,C46,C54)</f>
        <v>0</v>
      </c>
      <c r="D55" s="208"/>
      <c r="E55" s="385"/>
      <c r="F55" s="208">
        <f>SUM(F24,F30,F38,F46,F54)</f>
        <v>0</v>
      </c>
      <c r="G55" s="208"/>
      <c r="H55" s="208">
        <f>SUM(H24,H30,H38,H46,H54)</f>
        <v>0</v>
      </c>
      <c r="I55" s="208"/>
      <c r="J55" s="385"/>
      <c r="K55" s="208">
        <f>SUM(K24,K30,K38,K46,K54)</f>
        <v>0</v>
      </c>
      <c r="L55" s="208"/>
      <c r="M55" s="208">
        <f>SUM(M24,M30,M38,M46,M54)</f>
        <v>0</v>
      </c>
      <c r="N55" s="208"/>
      <c r="O55" s="385"/>
      <c r="P55" s="208">
        <f>SUM(P24,P30,P38,P46,P54)</f>
        <v>0</v>
      </c>
      <c r="Q55" s="208"/>
      <c r="R55" s="208">
        <f>SUM(R24,R30,R38,R46,R54)</f>
        <v>0</v>
      </c>
      <c r="S55" s="208"/>
      <c r="T55" s="385"/>
      <c r="U55" s="208">
        <f>SUM(U24,U30,U38,U46,U54)</f>
        <v>0</v>
      </c>
      <c r="V55" s="208"/>
      <c r="W55" s="208">
        <f>SUM(W24,W30,W38,W46,W54)</f>
        <v>0</v>
      </c>
      <c r="X55" s="208"/>
      <c r="Y55" s="385"/>
      <c r="Z55" s="208">
        <f>SUM(Z24,Z30,Z38,Z46,Z54)</f>
        <v>0</v>
      </c>
      <c r="AA55" s="205"/>
      <c r="AB55" s="205"/>
      <c r="AC55" s="205"/>
      <c r="AD55" s="205"/>
      <c r="AE55" s="205"/>
      <c r="AF55" s="205"/>
      <c r="AG55" s="205"/>
      <c r="AH55" s="205"/>
    </row>
    <row r="56" spans="1:34" ht="13.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row>
    <row r="57" spans="1:34" ht="13.5" customHeight="1">
      <c r="A57" s="18"/>
      <c r="B57" s="377" t="s">
        <v>189</v>
      </c>
      <c r="C57" s="356"/>
      <c r="D57" s="356"/>
      <c r="E57" s="356"/>
      <c r="F57" s="356"/>
      <c r="G57" s="356"/>
      <c r="H57" s="356"/>
      <c r="I57" s="356"/>
      <c r="J57" s="356"/>
      <c r="K57" s="356"/>
      <c r="L57" s="356"/>
      <c r="M57" s="18"/>
      <c r="N57" s="18"/>
      <c r="O57" s="18"/>
      <c r="P57" s="18"/>
      <c r="Q57" s="18"/>
      <c r="R57" s="18"/>
      <c r="S57" s="18"/>
      <c r="T57" s="18"/>
      <c r="U57" s="18"/>
      <c r="V57" s="18"/>
      <c r="W57" s="18"/>
      <c r="X57" s="18"/>
      <c r="Y57" s="18"/>
      <c r="Z57" s="18"/>
      <c r="AA57" s="18"/>
      <c r="AB57" s="18"/>
      <c r="AC57" s="18"/>
      <c r="AD57" s="18"/>
      <c r="AE57" s="18"/>
      <c r="AF57" s="18"/>
      <c r="AG57" s="18"/>
      <c r="AH57" s="18"/>
    </row>
    <row r="58" spans="1:34" ht="13.5" customHeight="1">
      <c r="A58" s="18"/>
      <c r="B58" s="378" t="s">
        <v>357</v>
      </c>
      <c r="C58" s="356"/>
      <c r="D58" s="356"/>
      <c r="E58" s="356"/>
      <c r="F58" s="356"/>
      <c r="G58" s="356"/>
      <c r="H58" s="356"/>
      <c r="I58" s="356"/>
      <c r="J58" s="356"/>
      <c r="K58" s="356"/>
      <c r="L58" s="356"/>
      <c r="M58" s="18"/>
      <c r="N58" s="18"/>
      <c r="O58" s="18"/>
      <c r="P58" s="18"/>
      <c r="Q58" s="18"/>
      <c r="R58" s="18"/>
      <c r="S58" s="18"/>
      <c r="T58" s="18"/>
      <c r="U58" s="18"/>
      <c r="V58" s="18"/>
      <c r="W58" s="18"/>
      <c r="X58" s="18"/>
      <c r="Y58" s="18"/>
      <c r="Z58" s="18"/>
      <c r="AA58" s="18"/>
      <c r="AB58" s="18"/>
      <c r="AC58" s="18"/>
      <c r="AD58" s="18"/>
      <c r="AE58" s="18"/>
      <c r="AF58" s="18"/>
      <c r="AG58" s="18"/>
      <c r="AH58" s="18"/>
    </row>
    <row r="59" spans="1:34" ht="13.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44">
        <v>2018</v>
      </c>
      <c r="AB59" s="44">
        <v>2019</v>
      </c>
      <c r="AC59" s="44">
        <v>2020</v>
      </c>
      <c r="AD59" s="44">
        <v>2021</v>
      </c>
      <c r="AE59" s="44">
        <v>2022</v>
      </c>
      <c r="AF59" s="18"/>
      <c r="AG59" s="18"/>
      <c r="AH59" s="18"/>
    </row>
    <row r="60" spans="1:34" ht="13.5" customHeight="1">
      <c r="A60" s="18"/>
      <c r="B60" s="18"/>
      <c r="C60" s="18"/>
      <c r="D60" s="18"/>
      <c r="E60" s="18"/>
      <c r="F60" s="18"/>
      <c r="G60" s="18"/>
      <c r="H60" s="18"/>
      <c r="I60" s="18"/>
      <c r="J60" s="18"/>
      <c r="K60" s="18"/>
      <c r="L60" s="18"/>
      <c r="M60" s="18"/>
      <c r="N60" s="18"/>
      <c r="O60" s="18"/>
      <c r="P60" s="18"/>
      <c r="Q60" s="18"/>
      <c r="R60" s="18"/>
      <c r="S60" s="18"/>
      <c r="T60" s="18"/>
      <c r="U60" s="18"/>
      <c r="V60" s="18"/>
      <c r="W60" s="18"/>
      <c r="X60" s="111" t="s">
        <v>191</v>
      </c>
      <c r="Y60" s="111"/>
      <c r="AA60" s="54">
        <f>C55</f>
        <v>0</v>
      </c>
      <c r="AB60" s="54">
        <f>H55</f>
        <v>0</v>
      </c>
      <c r="AC60" s="54">
        <f>M55</f>
        <v>0</v>
      </c>
      <c r="AD60" s="54">
        <f>R55</f>
        <v>0</v>
      </c>
      <c r="AE60" s="54">
        <f>W55</f>
        <v>0</v>
      </c>
      <c r="AF60" s="18"/>
      <c r="AG60" s="18"/>
      <c r="AH60" s="18"/>
    </row>
    <row r="61" spans="1:34" ht="13.5" customHeight="1">
      <c r="A61" s="18"/>
      <c r="B61" s="18"/>
      <c r="C61" s="18"/>
      <c r="D61" s="18"/>
      <c r="E61" s="18"/>
      <c r="F61" s="18"/>
      <c r="G61" s="18"/>
      <c r="H61" s="18"/>
      <c r="I61" s="18"/>
      <c r="J61" s="18"/>
      <c r="K61" s="18"/>
      <c r="L61" s="18"/>
      <c r="M61" s="18"/>
      <c r="N61" s="18"/>
      <c r="O61" s="18"/>
      <c r="P61" s="18"/>
      <c r="Q61" s="18"/>
      <c r="R61" s="18"/>
      <c r="S61" s="18"/>
      <c r="T61" s="18"/>
      <c r="U61" s="18"/>
      <c r="V61" s="18"/>
      <c r="W61" s="18"/>
      <c r="X61" s="111" t="s">
        <v>193</v>
      </c>
      <c r="Y61" s="111"/>
      <c r="Z61" s="18"/>
      <c r="AA61" s="54">
        <f>AA60</f>
        <v>0</v>
      </c>
      <c r="AB61" s="54">
        <f>AB60-AA60</f>
        <v>0</v>
      </c>
      <c r="AC61" s="54">
        <f t="shared" ref="AC61:AE61" si="26">AC60-AB60</f>
        <v>0</v>
      </c>
      <c r="AD61" s="54">
        <f t="shared" si="26"/>
        <v>0</v>
      </c>
      <c r="AE61" s="54">
        <f t="shared" si="26"/>
        <v>0</v>
      </c>
      <c r="AF61" s="18"/>
      <c r="AG61" s="18"/>
      <c r="AH61" s="18"/>
    </row>
    <row r="62" spans="1:34" ht="13.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row>
    <row r="63" spans="1:34" ht="13.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row>
    <row r="64" spans="1:34" ht="13.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row>
    <row r="65" spans="1:34" ht="13.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row>
    <row r="66" spans="1:34" ht="13.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row>
    <row r="67" spans="1:34" ht="13.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row>
    <row r="68" spans="1:34" ht="13.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row>
    <row r="69" spans="1:34" ht="13.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row>
    <row r="70" spans="1:34" ht="13.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row>
    <row r="71" spans="1:34" ht="13.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row>
    <row r="72" spans="1:34" ht="13.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row>
    <row r="73" spans="1:34" ht="13.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row>
    <row r="74" spans="1:34" ht="13.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row>
    <row r="75" spans="1:34" ht="13.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row>
    <row r="76" spans="1:34" ht="13.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row>
    <row r="77" spans="1:34" ht="13.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row>
    <row r="78" spans="1:34" ht="13.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row>
    <row r="79" spans="1:34" ht="13.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row>
    <row r="80" spans="1:34" ht="13.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row>
    <row r="81" spans="1:34" ht="13.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row>
    <row r="82" spans="1:34" ht="13.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row>
    <row r="83" spans="1:34" ht="13.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row>
    <row r="84" spans="1:34" ht="13.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row>
    <row r="85" spans="1:34" ht="13.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row>
    <row r="86" spans="1:34" ht="13.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row>
    <row r="87" spans="1:34" ht="13.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row>
    <row r="88" spans="1:34" ht="13.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row>
    <row r="89" spans="1:34" ht="13.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row>
    <row r="90" spans="1:34" ht="13.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row>
    <row r="91" spans="1:34" ht="13.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row>
    <row r="92" spans="1:34" ht="13.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row>
    <row r="93" spans="1:34" ht="13.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row>
    <row r="94" spans="1:34" ht="13.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row>
    <row r="95" spans="1:34" ht="13.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row>
    <row r="96" spans="1:34" ht="13.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row>
    <row r="97" spans="1:34" ht="13.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row>
    <row r="98" spans="1:34" ht="13.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row>
    <row r="99" spans="1:34" ht="13.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row>
    <row r="100" spans="1:34" ht="13.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row>
    <row r="101" spans="1:34" ht="13.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row>
    <row r="102" spans="1:34" ht="13.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row>
    <row r="103" spans="1:34" ht="13.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row>
    <row r="104" spans="1:34" ht="13.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row>
    <row r="105" spans="1:34" ht="13.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row>
    <row r="106" spans="1:34" ht="13.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row>
    <row r="107" spans="1:34" ht="13.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row>
    <row r="108" spans="1:34" ht="13.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row>
    <row r="109" spans="1:34" ht="13.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row>
    <row r="110" spans="1:34" ht="13.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row>
    <row r="111" spans="1:34" ht="13.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row>
    <row r="112" spans="1:34" ht="13.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row>
    <row r="113" spans="1:34" ht="13.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row>
    <row r="114" spans="1:34" ht="13.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row>
    <row r="115" spans="1:34" ht="13.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row>
    <row r="116" spans="1:34" ht="13.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row>
    <row r="117" spans="1:34" ht="13.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row>
    <row r="118" spans="1:34" ht="13.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row>
    <row r="119" spans="1:34" ht="13.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row>
    <row r="120" spans="1:34" ht="13.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row>
    <row r="121" spans="1:34" ht="13.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row>
    <row r="122" spans="1:34" ht="13.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row>
    <row r="123" spans="1:34" ht="13.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row>
    <row r="124" spans="1:34" ht="13.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row>
    <row r="125" spans="1:34" ht="13.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row>
    <row r="126" spans="1:34" ht="13.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row>
    <row r="127" spans="1:34" ht="13.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row>
    <row r="128" spans="1:34" ht="13.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row>
    <row r="129" spans="1:34" ht="13.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row>
    <row r="130" spans="1:34" ht="13.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row>
    <row r="131" spans="1:34" ht="13.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row>
    <row r="132" spans="1:34" ht="13.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row>
    <row r="133" spans="1:34" ht="13.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row>
    <row r="134" spans="1:34" ht="13.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row>
    <row r="135" spans="1:34" ht="13.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row>
    <row r="136" spans="1:34" ht="13.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row>
    <row r="137" spans="1:34" ht="13.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row>
    <row r="138" spans="1:34" ht="13.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row>
    <row r="139" spans="1:34" ht="13.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row>
    <row r="140" spans="1:34" ht="13.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row>
    <row r="141" spans="1:34" ht="13.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row>
    <row r="142" spans="1:34" ht="13.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row>
    <row r="143" spans="1:34" ht="13.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row>
    <row r="144" spans="1:34" ht="13.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row>
    <row r="145" spans="1:34" ht="13.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row>
    <row r="146" spans="1:34" ht="13.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row>
    <row r="147" spans="1:34" ht="13.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row>
    <row r="148" spans="1:34" ht="13.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row>
    <row r="149" spans="1:34" ht="13.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row>
    <row r="150" spans="1:34" ht="13.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row>
    <row r="151" spans="1:34" ht="13.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row>
    <row r="152" spans="1:34" ht="13.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row>
    <row r="153" spans="1:34" ht="13.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row>
    <row r="154" spans="1:34" ht="13.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row>
    <row r="155" spans="1:34" ht="13.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row>
    <row r="156" spans="1:34" ht="13.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row>
    <row r="157" spans="1:34" ht="13.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row>
    <row r="158" spans="1:34" ht="13.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row>
    <row r="159" spans="1:34" ht="13.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row>
    <row r="160" spans="1:34" ht="13.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row>
    <row r="161" spans="1:34" ht="13.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row>
    <row r="162" spans="1:34" ht="13.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row>
    <row r="163" spans="1:34" ht="13.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row>
    <row r="164" spans="1:34" ht="13.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row>
    <row r="165" spans="1:34" ht="13.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row>
    <row r="166" spans="1:34" ht="13.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row>
    <row r="167" spans="1:34" ht="13.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row>
    <row r="168" spans="1:34" ht="13.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row>
    <row r="169" spans="1:34" ht="13.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row>
    <row r="170" spans="1:34" ht="13.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row>
    <row r="171" spans="1:34" ht="13.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row>
    <row r="172" spans="1:34" ht="13.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row>
    <row r="173" spans="1:34" ht="13.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row>
    <row r="174" spans="1:34" ht="13.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row>
    <row r="175" spans="1:34" ht="13.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row>
    <row r="176" spans="1:34" ht="13.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row>
    <row r="177" spans="1:34" ht="13.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row>
    <row r="178" spans="1:34" ht="13.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row>
    <row r="179" spans="1:34" ht="13.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row>
    <row r="180" spans="1:34" ht="13.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row>
    <row r="181" spans="1:34" ht="13.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row>
    <row r="182" spans="1:34" ht="13.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row>
    <row r="183" spans="1:34" ht="13.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row>
    <row r="184" spans="1:34" ht="13.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row>
    <row r="185" spans="1:34" ht="13.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row>
    <row r="186" spans="1:34" ht="13.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row>
    <row r="187" spans="1:34" ht="13.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row>
    <row r="188" spans="1:34" ht="13.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row>
    <row r="189" spans="1:34" ht="13.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row>
    <row r="190" spans="1:34" ht="13.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row>
    <row r="191" spans="1:34" ht="13.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row>
    <row r="192" spans="1:34" ht="13.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row>
    <row r="193" spans="1:34" ht="13.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row>
    <row r="194" spans="1:34" ht="13.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row>
    <row r="195" spans="1:34" ht="13.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row>
    <row r="196" spans="1:34" ht="13.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row>
    <row r="197" spans="1:34" ht="13.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row>
    <row r="198" spans="1:34" ht="13.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row>
    <row r="199" spans="1:34" ht="13.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row>
    <row r="200" spans="1:34" ht="13.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row>
    <row r="201" spans="1:34" ht="13.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row>
    <row r="202" spans="1:34" ht="13.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row>
    <row r="203" spans="1:34" ht="13.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row>
    <row r="204" spans="1:34" ht="13.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row>
    <row r="205" spans="1:34" ht="13.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row>
    <row r="206" spans="1:34" ht="13.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row>
    <row r="207" spans="1:34" ht="13.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row>
    <row r="208" spans="1:34" ht="13.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row>
    <row r="209" spans="1:34" ht="13.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row>
    <row r="210" spans="1:34" ht="13.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row>
    <row r="211" spans="1:34" ht="13.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row>
    <row r="212" spans="1:34" ht="13.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row>
    <row r="213" spans="1:34" ht="13.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row>
    <row r="214" spans="1:34" ht="13.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row>
    <row r="215" spans="1:34" ht="13.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row>
    <row r="216" spans="1:34" ht="13.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row>
    <row r="217" spans="1:34" ht="13.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row>
    <row r="218" spans="1:34" ht="13.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row>
    <row r="219" spans="1:34" ht="13.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row>
    <row r="220" spans="1:34" ht="13.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row>
    <row r="221" spans="1:34" ht="13.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row>
    <row r="222" spans="1:34" ht="13.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row>
    <row r="223" spans="1:34" ht="13.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row>
    <row r="224" spans="1:34" ht="13.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row>
    <row r="225" spans="1:34" ht="13.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row>
    <row r="226" spans="1:34" ht="13.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row>
    <row r="227" spans="1:34" ht="13.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row>
    <row r="228" spans="1:34" ht="13.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row>
    <row r="229" spans="1:34" ht="13.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row>
    <row r="230" spans="1:34" ht="13.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row>
    <row r="231" spans="1:34" ht="13.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row>
    <row r="232" spans="1:34" ht="13.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row>
    <row r="233" spans="1:34" ht="13.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row>
    <row r="234" spans="1:34" ht="13.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row>
    <row r="235" spans="1:34" ht="13.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row>
    <row r="236" spans="1:34" ht="13.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row>
    <row r="237" spans="1:34" ht="13.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row>
    <row r="238" spans="1:34" ht="13.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row>
    <row r="239" spans="1:34" ht="13.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row>
    <row r="240" spans="1:34" ht="13.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row>
    <row r="241" spans="1:34" ht="13.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row>
    <row r="242" spans="1:34" ht="13.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row>
    <row r="243" spans="1:34" ht="13.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row>
    <row r="244" spans="1:34" ht="13.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row>
    <row r="245" spans="1:34" ht="13.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row>
    <row r="246" spans="1:34" ht="13.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row>
    <row r="247" spans="1:34" ht="13.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row>
    <row r="248" spans="1:34" ht="13.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row>
    <row r="249" spans="1:34" ht="13.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row>
    <row r="250" spans="1:34" ht="13.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row>
    <row r="251" spans="1:34" ht="13.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row>
    <row r="252" spans="1:34" ht="13.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row>
    <row r="253" spans="1:34" ht="13.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row>
    <row r="254" spans="1:34" ht="13.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row>
    <row r="255" spans="1:34" ht="13.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row>
    <row r="256" spans="1:34" ht="13.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row>
    <row r="257" spans="1:34" ht="13.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row>
    <row r="258" spans="1:34" ht="13.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row>
    <row r="259" spans="1:34" ht="15.75" customHeight="1"/>
    <row r="260" spans="1:34" ht="15.75" customHeight="1"/>
    <row r="261" spans="1:34" ht="15.75" customHeight="1"/>
    <row r="262" spans="1:34" ht="15.75" customHeight="1"/>
    <row r="263" spans="1:34" ht="15.75" customHeight="1"/>
    <row r="264" spans="1:34" ht="15.75" customHeight="1"/>
    <row r="265" spans="1:34" ht="15.75" customHeight="1"/>
    <row r="266" spans="1:34" ht="15.75" customHeight="1"/>
    <row r="267" spans="1:34" ht="15.75" customHeight="1"/>
    <row r="268" spans="1:34" ht="15.75" customHeight="1"/>
    <row r="269" spans="1:34" ht="15.75" customHeight="1"/>
    <row r="270" spans="1:34" ht="15.75" customHeight="1"/>
    <row r="271" spans="1:34" ht="15.75" customHeight="1"/>
    <row r="272" spans="1:34"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C3:F3"/>
    <mergeCell ref="H3:K3"/>
    <mergeCell ref="M3:P3"/>
    <mergeCell ref="R3:U3"/>
    <mergeCell ref="W3:Z3"/>
  </mergeCells>
  <pageMargins left="0.7" right="0.7" top="0.75" bottom="0.75" header="0" footer="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57070"/>
    <outlinePr summaryBelow="0" summaryRight="0"/>
  </sheetPr>
  <dimension ref="A1:Z1000"/>
  <sheetViews>
    <sheetView showGridLines="0" workbookViewId="0">
      <selection activeCell="G33" sqref="G33"/>
    </sheetView>
  </sheetViews>
  <sheetFormatPr baseColWidth="10" defaultColWidth="14.5" defaultRowHeight="15" customHeight="1" x14ac:dyDescent="0"/>
  <cols>
    <col min="1" max="1" width="1.6640625" customWidth="1"/>
    <col min="2" max="2" width="34.5" customWidth="1"/>
    <col min="3" max="26" width="11.5" customWidth="1"/>
  </cols>
  <sheetData>
    <row r="1" spans="1:26" ht="13.5" customHeight="1">
      <c r="A1" s="18"/>
      <c r="B1" s="18"/>
      <c r="C1" s="18"/>
      <c r="D1" s="18"/>
      <c r="E1" s="18"/>
      <c r="F1" s="18"/>
      <c r="G1" s="18"/>
      <c r="H1" s="18"/>
      <c r="I1" s="18"/>
      <c r="J1" s="18"/>
      <c r="K1" s="18"/>
      <c r="L1" s="18"/>
      <c r="M1" s="18"/>
      <c r="N1" s="18"/>
      <c r="O1" s="18"/>
      <c r="P1" s="18"/>
      <c r="Q1" s="18"/>
      <c r="R1" s="18"/>
      <c r="S1" s="18"/>
      <c r="T1" s="18"/>
      <c r="U1" s="18"/>
      <c r="V1" s="18"/>
      <c r="W1" s="18"/>
      <c r="X1" s="18"/>
      <c r="Y1" s="18"/>
      <c r="Z1" s="18"/>
    </row>
    <row r="2" spans="1:26" ht="26.25" customHeight="1">
      <c r="A2" s="36"/>
      <c r="B2" s="37" t="s">
        <v>29</v>
      </c>
      <c r="C2" s="37"/>
      <c r="D2" s="37"/>
      <c r="E2" s="37"/>
      <c r="F2" s="37"/>
      <c r="G2" s="37"/>
      <c r="H2" s="36"/>
      <c r="I2" s="36"/>
      <c r="J2" s="36"/>
      <c r="K2" s="36"/>
      <c r="L2" s="36"/>
      <c r="M2" s="36"/>
      <c r="N2" s="36"/>
      <c r="O2" s="36"/>
      <c r="P2" s="36"/>
      <c r="Q2" s="36"/>
      <c r="R2" s="36"/>
      <c r="S2" s="36"/>
      <c r="T2" s="36"/>
      <c r="U2" s="36"/>
      <c r="V2" s="36"/>
      <c r="W2" s="36"/>
      <c r="X2" s="36"/>
      <c r="Y2" s="36"/>
      <c r="Z2" s="36"/>
    </row>
    <row r="3" spans="1:26" ht="13.5" customHeight="1">
      <c r="A3" s="89"/>
      <c r="B3" s="44" t="s">
        <v>149</v>
      </c>
      <c r="C3" s="44">
        <v>2020</v>
      </c>
      <c r="D3" s="44">
        <v>2021</v>
      </c>
      <c r="E3" s="44">
        <v>2022</v>
      </c>
      <c r="F3" s="44">
        <v>2023</v>
      </c>
      <c r="G3" s="44">
        <v>2024</v>
      </c>
      <c r="H3" s="89"/>
      <c r="I3" s="89"/>
      <c r="J3" s="89"/>
      <c r="K3" s="89"/>
      <c r="L3" s="89"/>
      <c r="M3" s="89"/>
      <c r="N3" s="89"/>
      <c r="O3" s="89"/>
      <c r="P3" s="89"/>
      <c r="Q3" s="89"/>
      <c r="R3" s="89"/>
      <c r="S3" s="89"/>
      <c r="T3" s="89"/>
      <c r="U3" s="89"/>
      <c r="V3" s="89"/>
      <c r="W3" s="89"/>
      <c r="X3" s="89"/>
      <c r="Y3" s="89"/>
      <c r="Z3" s="89"/>
    </row>
    <row r="4" spans="1:26" ht="13.5" customHeight="1">
      <c r="A4" s="18"/>
      <c r="B4" s="92" t="s">
        <v>33</v>
      </c>
      <c r="C4" s="92">
        <f>('P&amp;L'!D4)/1000</f>
        <v>0</v>
      </c>
      <c r="D4" s="92">
        <f>('P&amp;L'!E4)/1000</f>
        <v>0</v>
      </c>
      <c r="E4" s="92">
        <f>('P&amp;L'!F4)/1000</f>
        <v>0</v>
      </c>
      <c r="F4" s="92">
        <f>('P&amp;L'!G4)/1000</f>
        <v>0</v>
      </c>
      <c r="G4" s="92">
        <f>('P&amp;L'!H4)/1000</f>
        <v>0</v>
      </c>
      <c r="H4" s="18"/>
      <c r="I4" s="54"/>
      <c r="J4" s="18"/>
      <c r="K4" s="18"/>
      <c r="L4" s="18"/>
      <c r="M4" s="18"/>
      <c r="N4" s="18"/>
      <c r="O4" s="18"/>
      <c r="P4" s="18"/>
      <c r="Q4" s="18"/>
      <c r="R4" s="18"/>
      <c r="S4" s="18"/>
      <c r="T4" s="18"/>
      <c r="U4" s="18"/>
      <c r="V4" s="18"/>
      <c r="W4" s="18"/>
      <c r="X4" s="18"/>
      <c r="Y4" s="18"/>
      <c r="Z4" s="18"/>
    </row>
    <row r="5" spans="1:26" ht="13.5" customHeight="1">
      <c r="A5" s="18"/>
      <c r="B5" s="54" t="s">
        <v>34</v>
      </c>
      <c r="C5" s="70">
        <v>0</v>
      </c>
      <c r="D5" s="70">
        <v>0</v>
      </c>
      <c r="E5" s="70">
        <v>0</v>
      </c>
      <c r="F5" s="70">
        <v>0</v>
      </c>
      <c r="G5" s="70">
        <v>0</v>
      </c>
      <c r="H5" s="18"/>
      <c r="I5" s="18"/>
      <c r="J5" s="18"/>
      <c r="K5" s="18"/>
      <c r="L5" s="18"/>
      <c r="M5" s="18"/>
      <c r="N5" s="18"/>
      <c r="O5" s="18"/>
      <c r="P5" s="18"/>
      <c r="Q5" s="18"/>
      <c r="R5" s="18"/>
      <c r="S5" s="18"/>
      <c r="T5" s="18"/>
      <c r="U5" s="18"/>
      <c r="V5" s="18"/>
      <c r="W5" s="18"/>
      <c r="X5" s="18"/>
      <c r="Y5" s="18"/>
      <c r="Z5" s="18"/>
    </row>
    <row r="6" spans="1:26" ht="13.5" customHeight="1">
      <c r="A6" s="18"/>
      <c r="B6" s="54" t="s">
        <v>35</v>
      </c>
      <c r="C6" s="54">
        <f>('P&amp;L'!D6)/1000</f>
        <v>0</v>
      </c>
      <c r="D6" s="54">
        <f>('P&amp;L'!E6)/1000</f>
        <v>0</v>
      </c>
      <c r="E6" s="54">
        <f>('P&amp;L'!F6)/1000</f>
        <v>0</v>
      </c>
      <c r="F6" s="54">
        <f>('P&amp;L'!G6)/1000</f>
        <v>0</v>
      </c>
      <c r="G6" s="54">
        <f>('P&amp;L'!H6)/1000</f>
        <v>0</v>
      </c>
      <c r="H6" s="18"/>
      <c r="I6" s="54"/>
      <c r="J6" s="18"/>
      <c r="K6" s="18"/>
      <c r="L6" s="18"/>
      <c r="M6" s="18"/>
      <c r="N6" s="18"/>
      <c r="O6" s="18"/>
      <c r="P6" s="18"/>
      <c r="Q6" s="18"/>
      <c r="R6" s="18"/>
      <c r="S6" s="18"/>
      <c r="T6" s="18"/>
      <c r="U6" s="18"/>
      <c r="V6" s="18"/>
      <c r="W6" s="18"/>
      <c r="X6" s="18"/>
      <c r="Y6" s="18"/>
      <c r="Z6" s="18"/>
    </row>
    <row r="7" spans="1:26" ht="13.5" customHeight="1">
      <c r="A7" s="18"/>
      <c r="B7" s="54" t="s">
        <v>196</v>
      </c>
      <c r="C7" s="54">
        <f>('P&amp;L'!D9)/1000</f>
        <v>0</v>
      </c>
      <c r="D7" s="54">
        <f>('P&amp;L'!E9)/1000</f>
        <v>0</v>
      </c>
      <c r="E7" s="54">
        <f>('P&amp;L'!F9)/1000</f>
        <v>0</v>
      </c>
      <c r="F7" s="54">
        <f>('P&amp;L'!G9)/1000</f>
        <v>0</v>
      </c>
      <c r="G7" s="54">
        <f>('P&amp;L'!H9)/1000</f>
        <v>0</v>
      </c>
      <c r="H7" s="18"/>
      <c r="I7" s="18"/>
      <c r="J7" s="18"/>
      <c r="K7" s="18"/>
      <c r="L7" s="18"/>
      <c r="M7" s="18"/>
      <c r="N7" s="18"/>
      <c r="O7" s="18"/>
      <c r="P7" s="18"/>
      <c r="Q7" s="18"/>
      <c r="R7" s="18"/>
      <c r="S7" s="18"/>
      <c r="T7" s="18"/>
      <c r="U7" s="18"/>
      <c r="V7" s="18"/>
      <c r="W7" s="18"/>
      <c r="X7" s="18"/>
      <c r="Y7" s="18"/>
      <c r="Z7" s="18"/>
    </row>
    <row r="8" spans="1:26" ht="13.5" customHeight="1">
      <c r="A8" s="18"/>
      <c r="B8" s="83" t="s">
        <v>197</v>
      </c>
      <c r="C8" s="54">
        <f>('P&amp;L'!D16)/1000</f>
        <v>0</v>
      </c>
      <c r="D8" s="54">
        <f>('P&amp;L'!E16)/1000</f>
        <v>0</v>
      </c>
      <c r="E8" s="54">
        <f>('P&amp;L'!F16)/1000</f>
        <v>0</v>
      </c>
      <c r="F8" s="54">
        <f>('P&amp;L'!G16)/1000</f>
        <v>0</v>
      </c>
      <c r="G8" s="54">
        <f>('P&amp;L'!H16)/1000</f>
        <v>0</v>
      </c>
      <c r="H8" s="18"/>
      <c r="I8" s="18"/>
      <c r="J8" s="18"/>
      <c r="K8" s="18"/>
      <c r="L8" s="18"/>
      <c r="M8" s="18"/>
      <c r="N8" s="18"/>
      <c r="O8" s="18"/>
      <c r="P8" s="18"/>
      <c r="Q8" s="18"/>
      <c r="R8" s="18"/>
      <c r="S8" s="18"/>
      <c r="T8" s="18"/>
      <c r="U8" s="18"/>
      <c r="V8" s="18"/>
      <c r="W8" s="18"/>
      <c r="X8" s="18"/>
      <c r="Y8" s="18"/>
      <c r="Z8" s="18"/>
    </row>
    <row r="9" spans="1:26" ht="13.5" customHeight="1">
      <c r="A9" s="18"/>
      <c r="B9" s="83" t="s">
        <v>46</v>
      </c>
      <c r="C9" s="54">
        <f>('P&amp;L'!D21)/1000</f>
        <v>0</v>
      </c>
      <c r="D9" s="54">
        <f>('P&amp;L'!E21)/1000</f>
        <v>0</v>
      </c>
      <c r="E9" s="54">
        <f>('P&amp;L'!F21)/1000</f>
        <v>0</v>
      </c>
      <c r="F9" s="54">
        <f>('P&amp;L'!G21)/1000</f>
        <v>0</v>
      </c>
      <c r="G9" s="54">
        <f>('P&amp;L'!H21)/1000</f>
        <v>0</v>
      </c>
      <c r="H9" s="18"/>
      <c r="I9" s="18"/>
      <c r="J9" s="18"/>
      <c r="K9" s="18"/>
      <c r="L9" s="18"/>
      <c r="M9" s="18"/>
      <c r="N9" s="18"/>
      <c r="O9" s="18"/>
      <c r="P9" s="18"/>
      <c r="Q9" s="18"/>
      <c r="R9" s="18"/>
      <c r="S9" s="18"/>
      <c r="T9" s="18"/>
      <c r="U9" s="18"/>
      <c r="V9" s="18"/>
      <c r="W9" s="18"/>
      <c r="X9" s="18"/>
      <c r="Y9" s="18"/>
      <c r="Z9" s="18"/>
    </row>
    <row r="10" spans="1:26" ht="13.5" customHeight="1">
      <c r="A10" s="18"/>
      <c r="B10" s="83" t="s">
        <v>47</v>
      </c>
      <c r="C10" s="54">
        <f>('P&amp;L'!D22)/1000</f>
        <v>0</v>
      </c>
      <c r="D10" s="54">
        <f>('P&amp;L'!E22)/1000</f>
        <v>0</v>
      </c>
      <c r="E10" s="54">
        <f>('P&amp;L'!F22)/1000</f>
        <v>0</v>
      </c>
      <c r="F10" s="54">
        <f>('P&amp;L'!G22)/1000</f>
        <v>0</v>
      </c>
      <c r="G10" s="54">
        <f>('P&amp;L'!H22)/1000</f>
        <v>0</v>
      </c>
      <c r="H10" s="18"/>
      <c r="I10" s="18"/>
      <c r="J10" s="18"/>
      <c r="K10" s="18"/>
      <c r="L10" s="18"/>
      <c r="M10" s="18"/>
      <c r="N10" s="18"/>
      <c r="O10" s="18"/>
      <c r="P10" s="18"/>
      <c r="Q10" s="18"/>
      <c r="R10" s="18"/>
      <c r="S10" s="18"/>
      <c r="T10" s="18"/>
      <c r="U10" s="18"/>
      <c r="V10" s="18"/>
      <c r="W10" s="18"/>
      <c r="X10" s="18"/>
      <c r="Y10" s="18"/>
      <c r="Z10" s="18"/>
    </row>
    <row r="11" spans="1:26" ht="13.5" customHeight="1">
      <c r="A11" s="18"/>
      <c r="B11" s="83" t="s">
        <v>37</v>
      </c>
      <c r="C11" s="54">
        <f>('P&amp;L'!D10+'P&amp;L'!D11)/1000</f>
        <v>0</v>
      </c>
      <c r="D11" s="54">
        <f>('P&amp;L'!E10+'P&amp;L'!E11)/1000</f>
        <v>0</v>
      </c>
      <c r="E11" s="54">
        <f>('P&amp;L'!F10+'P&amp;L'!F11)/1000</f>
        <v>0</v>
      </c>
      <c r="F11" s="54">
        <f>('P&amp;L'!G10+'P&amp;L'!G11)/1000</f>
        <v>0</v>
      </c>
      <c r="G11" s="54">
        <f>('P&amp;L'!H10+'P&amp;L'!H11)/1000</f>
        <v>0</v>
      </c>
      <c r="H11" s="18"/>
      <c r="I11" s="18"/>
      <c r="J11" s="18"/>
      <c r="K11" s="18"/>
      <c r="L11" s="18"/>
      <c r="M11" s="18"/>
      <c r="N11" s="18"/>
      <c r="O11" s="18"/>
      <c r="P11" s="18"/>
      <c r="Q11" s="18"/>
      <c r="R11" s="18"/>
      <c r="S11" s="18"/>
      <c r="T11" s="18"/>
      <c r="U11" s="18"/>
      <c r="V11" s="18"/>
      <c r="W11" s="18"/>
      <c r="X11" s="18"/>
      <c r="Y11" s="18"/>
      <c r="Z11" s="18"/>
    </row>
    <row r="12" spans="1:26" ht="13.5" customHeight="1">
      <c r="A12" s="18"/>
      <c r="B12" s="62" t="s">
        <v>50</v>
      </c>
      <c r="C12" s="64">
        <f t="shared" ref="C12:G12" si="0">C13-SUM(C8:C11)</f>
        <v>0</v>
      </c>
      <c r="D12" s="64">
        <f t="shared" si="0"/>
        <v>0</v>
      </c>
      <c r="E12" s="64">
        <f t="shared" si="0"/>
        <v>0</v>
      </c>
      <c r="F12" s="64">
        <f t="shared" si="0"/>
        <v>0</v>
      </c>
      <c r="G12" s="64">
        <f t="shared" si="0"/>
        <v>0</v>
      </c>
      <c r="H12" s="18"/>
      <c r="I12" s="18"/>
      <c r="J12" s="18"/>
      <c r="K12" s="18"/>
      <c r="L12" s="18"/>
      <c r="M12" s="18"/>
      <c r="N12" s="18"/>
      <c r="O12" s="18"/>
      <c r="P12" s="18"/>
      <c r="Q12" s="18"/>
      <c r="R12" s="18"/>
      <c r="S12" s="18"/>
      <c r="T12" s="18"/>
      <c r="U12" s="18"/>
      <c r="V12" s="18"/>
      <c r="W12" s="18"/>
      <c r="X12" s="18"/>
      <c r="Y12" s="18"/>
      <c r="Z12" s="18"/>
    </row>
    <row r="13" spans="1:26" ht="13.5" customHeight="1">
      <c r="A13" s="18"/>
      <c r="B13" s="18" t="s">
        <v>51</v>
      </c>
      <c r="C13" s="54">
        <f>('P&amp;L'!D27)/1000</f>
        <v>0</v>
      </c>
      <c r="D13" s="54">
        <f>('P&amp;L'!E27)/1000</f>
        <v>0</v>
      </c>
      <c r="E13" s="54">
        <f>('P&amp;L'!F27)/1000</f>
        <v>0</v>
      </c>
      <c r="F13" s="54">
        <f>('P&amp;L'!G27)/1000</f>
        <v>0</v>
      </c>
      <c r="G13" s="54">
        <f>('P&amp;L'!H27)/1000</f>
        <v>0</v>
      </c>
      <c r="H13" s="18"/>
      <c r="I13" s="18"/>
      <c r="J13" s="18"/>
      <c r="K13" s="18"/>
      <c r="L13" s="18"/>
      <c r="M13" s="18"/>
      <c r="N13" s="18"/>
      <c r="O13" s="18"/>
      <c r="P13" s="18"/>
      <c r="Q13" s="18"/>
      <c r="R13" s="18"/>
      <c r="S13" s="18"/>
      <c r="T13" s="18"/>
      <c r="U13" s="18"/>
      <c r="V13" s="18"/>
      <c r="W13" s="18"/>
      <c r="X13" s="18"/>
      <c r="Y13" s="18"/>
      <c r="Z13" s="18"/>
    </row>
    <row r="14" spans="1:26" ht="13.5" customHeight="1">
      <c r="A14" s="18"/>
      <c r="B14" s="54" t="s">
        <v>52</v>
      </c>
      <c r="C14" s="54">
        <f>('P&amp;L'!D28)/1000</f>
        <v>0.2</v>
      </c>
      <c r="D14" s="54">
        <f>('P&amp;L'!E28)/1000</f>
        <v>0.2</v>
      </c>
      <c r="E14" s="54">
        <f>('P&amp;L'!F28)/1000</f>
        <v>0.2</v>
      </c>
      <c r="F14" s="54">
        <f>('P&amp;L'!G28)/1000</f>
        <v>0.2</v>
      </c>
      <c r="G14" s="54">
        <f>('P&amp;L'!H28)/1000</f>
        <v>0.2</v>
      </c>
      <c r="H14" s="18"/>
      <c r="I14" s="18"/>
      <c r="J14" s="18"/>
      <c r="K14" s="18"/>
      <c r="L14" s="18"/>
      <c r="M14" s="18"/>
      <c r="N14" s="18"/>
      <c r="O14" s="18"/>
      <c r="P14" s="18"/>
      <c r="Q14" s="18"/>
      <c r="R14" s="18"/>
      <c r="S14" s="18"/>
      <c r="T14" s="18"/>
      <c r="U14" s="18"/>
      <c r="V14" s="18"/>
      <c r="W14" s="18"/>
      <c r="X14" s="18"/>
      <c r="Y14" s="18"/>
      <c r="Z14" s="18"/>
    </row>
    <row r="15" spans="1:26" ht="13.5" customHeight="1">
      <c r="A15" s="18"/>
      <c r="B15" s="64" t="s">
        <v>53</v>
      </c>
      <c r="C15" s="64">
        <f>('P&amp;L'!D29)/1000</f>
        <v>0</v>
      </c>
      <c r="D15" s="64">
        <f>('P&amp;L'!E29)/1000</f>
        <v>0</v>
      </c>
      <c r="E15" s="64">
        <f>('P&amp;L'!F29)/1000</f>
        <v>0</v>
      </c>
      <c r="F15" s="64">
        <f>('P&amp;L'!G29)/1000</f>
        <v>0</v>
      </c>
      <c r="G15" s="64">
        <f>('P&amp;L'!H29)/1000</f>
        <v>0</v>
      </c>
      <c r="H15" s="18"/>
      <c r="I15" s="18"/>
      <c r="J15" s="18"/>
      <c r="K15" s="18"/>
      <c r="L15" s="18"/>
      <c r="M15" s="18"/>
      <c r="N15" s="18"/>
      <c r="O15" s="18"/>
      <c r="P15" s="18"/>
      <c r="Q15" s="18"/>
      <c r="R15" s="18"/>
      <c r="S15" s="18"/>
      <c r="T15" s="18"/>
      <c r="U15" s="18"/>
      <c r="V15" s="18"/>
      <c r="W15" s="18"/>
      <c r="X15" s="18"/>
      <c r="Y15" s="18"/>
      <c r="Z15" s="18"/>
    </row>
    <row r="16" spans="1:26" ht="13.5" customHeight="1">
      <c r="A16" s="18"/>
      <c r="B16" s="90" t="s">
        <v>55</v>
      </c>
      <c r="C16" s="92">
        <f t="shared" ref="C16" si="1">C5-C6+C7-C13-C14-C15</f>
        <v>-0.2</v>
      </c>
      <c r="D16" s="92">
        <f>D5-D6+D7-D13-D14-D15</f>
        <v>-0.2</v>
      </c>
      <c r="E16" s="92">
        <f t="shared" ref="E16:G16" si="2">E5-E6+E7-E13-E14-E15</f>
        <v>-0.2</v>
      </c>
      <c r="F16" s="92">
        <f t="shared" si="2"/>
        <v>-0.2</v>
      </c>
      <c r="G16" s="92">
        <f t="shared" si="2"/>
        <v>-0.2</v>
      </c>
      <c r="H16" s="18"/>
      <c r="I16" s="54"/>
      <c r="J16" s="18"/>
      <c r="K16" s="18"/>
      <c r="L16" s="18"/>
      <c r="M16" s="18"/>
      <c r="N16" s="18"/>
      <c r="O16" s="18"/>
      <c r="P16" s="18"/>
      <c r="Q16" s="18"/>
      <c r="R16" s="18"/>
      <c r="S16" s="18"/>
      <c r="T16" s="18"/>
      <c r="U16" s="18"/>
      <c r="V16" s="18"/>
      <c r="W16" s="18"/>
      <c r="X16" s="18"/>
      <c r="Y16" s="18"/>
      <c r="Z16" s="18"/>
    </row>
    <row r="17" spans="1:26" ht="13.5" customHeight="1">
      <c r="A17" s="18"/>
      <c r="B17" s="18" t="s">
        <v>61</v>
      </c>
      <c r="C17" s="54">
        <f>('P&amp;L'!D34)/1000</f>
        <v>0</v>
      </c>
      <c r="D17" s="54">
        <f>('P&amp;L'!E34)/1000</f>
        <v>0</v>
      </c>
      <c r="E17" s="54">
        <f>('P&amp;L'!F34)/1000</f>
        <v>0</v>
      </c>
      <c r="F17" s="54">
        <f>('P&amp;L'!G34)/1000</f>
        <v>0</v>
      </c>
      <c r="G17" s="54">
        <f>('P&amp;L'!H34)/1000</f>
        <v>0</v>
      </c>
      <c r="H17" s="18"/>
      <c r="I17" s="18"/>
      <c r="J17" s="18"/>
      <c r="K17" s="18"/>
      <c r="L17" s="18"/>
      <c r="M17" s="18"/>
      <c r="N17" s="18"/>
      <c r="O17" s="18"/>
      <c r="P17" s="18"/>
      <c r="Q17" s="18"/>
      <c r="R17" s="18"/>
      <c r="S17" s="18"/>
      <c r="T17" s="18"/>
      <c r="U17" s="18"/>
      <c r="V17" s="18"/>
      <c r="W17" s="18"/>
      <c r="X17" s="18"/>
      <c r="Y17" s="18"/>
      <c r="Z17" s="18"/>
    </row>
    <row r="18" spans="1:26" ht="13.5" customHeight="1">
      <c r="A18" s="18"/>
      <c r="B18" s="18" t="s">
        <v>64</v>
      </c>
      <c r="C18" s="54">
        <f>('P&amp;L'!D37)/1000</f>
        <v>0</v>
      </c>
      <c r="D18" s="54">
        <f>('P&amp;L'!E37)/1000</f>
        <v>0</v>
      </c>
      <c r="E18" s="54">
        <f>('P&amp;L'!F37)/1000</f>
        <v>0</v>
      </c>
      <c r="F18" s="54">
        <f>('P&amp;L'!G37)/1000</f>
        <v>0</v>
      </c>
      <c r="G18" s="54">
        <f>('P&amp;L'!H37)/1000</f>
        <v>0</v>
      </c>
      <c r="H18" s="18"/>
      <c r="I18" s="18"/>
      <c r="J18" s="18"/>
      <c r="K18" s="18"/>
      <c r="L18" s="18"/>
      <c r="M18" s="18"/>
      <c r="N18" s="18"/>
      <c r="O18" s="18"/>
      <c r="P18" s="18"/>
      <c r="Q18" s="18"/>
      <c r="R18" s="18"/>
      <c r="S18" s="18"/>
      <c r="T18" s="18"/>
      <c r="U18" s="18"/>
      <c r="V18" s="18"/>
      <c r="W18" s="18"/>
      <c r="X18" s="18"/>
      <c r="Y18" s="18"/>
      <c r="Z18" s="18"/>
    </row>
    <row r="19" spans="1:26" ht="13.5" customHeight="1">
      <c r="A19" s="18"/>
      <c r="B19" s="54" t="s">
        <v>71</v>
      </c>
      <c r="C19" s="107">
        <f>('P&amp;L'!D44)/1000</f>
        <v>0</v>
      </c>
      <c r="D19" s="107">
        <f>('P&amp;L'!E44)/1000</f>
        <v>0</v>
      </c>
      <c r="E19" s="107">
        <f>('P&amp;L'!F44)/1000</f>
        <v>0</v>
      </c>
      <c r="F19" s="107">
        <f>('P&amp;L'!G44)/1000</f>
        <v>0</v>
      </c>
      <c r="G19" s="107">
        <f>('P&amp;L'!H44)/1000</f>
        <v>0</v>
      </c>
      <c r="H19" s="113"/>
      <c r="I19" s="107"/>
      <c r="J19" s="18"/>
      <c r="K19" s="18"/>
      <c r="L19" s="18"/>
      <c r="M19" s="18"/>
      <c r="N19" s="18"/>
      <c r="O19" s="18"/>
      <c r="P19" s="18"/>
      <c r="Q19" s="18"/>
      <c r="R19" s="18"/>
      <c r="S19" s="18"/>
      <c r="T19" s="18"/>
      <c r="U19" s="18"/>
      <c r="V19" s="18"/>
      <c r="W19" s="18"/>
      <c r="X19" s="18"/>
      <c r="Y19" s="18"/>
      <c r="Z19" s="18"/>
    </row>
    <row r="20" spans="1:26" ht="13.5" customHeight="1">
      <c r="A20" s="18"/>
      <c r="B20" s="64" t="s">
        <v>72</v>
      </c>
      <c r="C20" s="115">
        <f>('P&amp;L'!D45)/1000</f>
        <v>0</v>
      </c>
      <c r="D20" s="115">
        <f>('P&amp;L'!E45)/1000</f>
        <v>0</v>
      </c>
      <c r="E20" s="115">
        <f>('P&amp;L'!F45)/1000</f>
        <v>0</v>
      </c>
      <c r="F20" s="115">
        <f>('P&amp;L'!G45)/1000</f>
        <v>0</v>
      </c>
      <c r="G20" s="115">
        <f>('P&amp;L'!H45)/1000</f>
        <v>0</v>
      </c>
      <c r="H20" s="116"/>
      <c r="I20" s="110"/>
      <c r="J20" s="18"/>
      <c r="K20" s="18"/>
      <c r="L20" s="18"/>
      <c r="M20" s="18"/>
      <c r="N20" s="18"/>
      <c r="O20" s="18"/>
      <c r="P20" s="18"/>
      <c r="Q20" s="18"/>
      <c r="R20" s="18"/>
      <c r="S20" s="18"/>
      <c r="T20" s="18"/>
      <c r="U20" s="18"/>
      <c r="V20" s="18"/>
      <c r="W20" s="18"/>
      <c r="X20" s="18"/>
      <c r="Y20" s="18"/>
      <c r="Z20" s="18"/>
    </row>
    <row r="21" spans="1:26" ht="13.5" customHeight="1">
      <c r="A21" s="18"/>
      <c r="B21" s="91" t="s">
        <v>15</v>
      </c>
      <c r="C21" s="118">
        <f t="shared" ref="C21:G21" si="3">C16+C17+C18-C19-C20</f>
        <v>-0.2</v>
      </c>
      <c r="D21" s="118">
        <f t="shared" si="3"/>
        <v>-0.2</v>
      </c>
      <c r="E21" s="118">
        <f t="shared" si="3"/>
        <v>-0.2</v>
      </c>
      <c r="F21" s="118">
        <f t="shared" si="3"/>
        <v>-0.2</v>
      </c>
      <c r="G21" s="118">
        <f t="shared" si="3"/>
        <v>-0.2</v>
      </c>
      <c r="H21" s="116"/>
      <c r="I21" s="112"/>
      <c r="J21" s="18"/>
      <c r="K21" s="18"/>
      <c r="L21" s="18"/>
      <c r="M21" s="18"/>
      <c r="N21" s="18"/>
      <c r="O21" s="18"/>
      <c r="P21" s="18"/>
      <c r="Q21" s="18"/>
      <c r="R21" s="18"/>
      <c r="S21" s="18"/>
      <c r="T21" s="18"/>
      <c r="U21" s="18"/>
      <c r="V21" s="18"/>
      <c r="W21" s="18"/>
      <c r="X21" s="18"/>
      <c r="Y21" s="18"/>
      <c r="Z21" s="18"/>
    </row>
    <row r="22" spans="1:26" ht="13.5" customHeight="1">
      <c r="A22" s="18"/>
      <c r="B22" s="18"/>
      <c r="C22" s="54"/>
      <c r="D22" s="54"/>
      <c r="E22" s="54"/>
      <c r="F22" s="54"/>
      <c r="G22" s="54"/>
      <c r="H22" s="54"/>
      <c r="I22" s="54"/>
      <c r="J22" s="54"/>
      <c r="K22" s="18"/>
      <c r="L22" s="18"/>
      <c r="M22" s="18"/>
      <c r="N22" s="18"/>
      <c r="O22" s="18"/>
      <c r="P22" s="18"/>
      <c r="Q22" s="18"/>
      <c r="R22" s="18"/>
      <c r="S22" s="18"/>
      <c r="T22" s="18"/>
      <c r="U22" s="18"/>
      <c r="V22" s="18"/>
      <c r="W22" s="18"/>
      <c r="X22" s="18"/>
      <c r="Y22" s="18"/>
      <c r="Z22" s="18"/>
    </row>
    <row r="23" spans="1:26" ht="13.5" customHeight="1">
      <c r="A23" s="18"/>
      <c r="B23" s="39" t="s">
        <v>198</v>
      </c>
      <c r="C23" s="141">
        <f>C16*1000-'P&amp;L'!D30</f>
        <v>0</v>
      </c>
      <c r="D23" s="141">
        <f>D16*1000-'P&amp;L'!E30</f>
        <v>0</v>
      </c>
      <c r="E23" s="141">
        <f>E16*1000-'P&amp;L'!F30</f>
        <v>0</v>
      </c>
      <c r="F23" s="141">
        <f>F16*1000-'P&amp;L'!G30</f>
        <v>0</v>
      </c>
      <c r="G23" s="141">
        <f>G16*1000-'P&amp;L'!H30</f>
        <v>0</v>
      </c>
      <c r="H23" s="18"/>
      <c r="I23" s="18"/>
      <c r="J23" s="18"/>
      <c r="K23" s="18"/>
      <c r="L23" s="18"/>
      <c r="M23" s="18"/>
      <c r="N23" s="18"/>
      <c r="O23" s="18"/>
      <c r="P23" s="18"/>
      <c r="Q23" s="18"/>
      <c r="R23" s="18"/>
      <c r="S23" s="18"/>
      <c r="T23" s="18"/>
      <c r="U23" s="18"/>
      <c r="V23" s="18"/>
      <c r="W23" s="18"/>
      <c r="X23" s="18"/>
      <c r="Y23" s="18"/>
      <c r="Z23" s="18"/>
    </row>
    <row r="24" spans="1:26" ht="13.5" customHeight="1">
      <c r="A24" s="18"/>
      <c r="B24" s="39" t="s">
        <v>199</v>
      </c>
      <c r="C24" s="141">
        <f>C21*1000-'P&amp;L'!D46</f>
        <v>0</v>
      </c>
      <c r="D24" s="141">
        <f>D21*1000-'P&amp;L'!E46</f>
        <v>0</v>
      </c>
      <c r="E24" s="141">
        <f>E21*1000-'P&amp;L'!F46</f>
        <v>0</v>
      </c>
      <c r="F24" s="141">
        <f>F21*1000-'P&amp;L'!G46</f>
        <v>0</v>
      </c>
      <c r="G24" s="141">
        <f>G21*1000-'P&amp;L'!H46</f>
        <v>0</v>
      </c>
      <c r="H24" s="18"/>
      <c r="I24" s="18"/>
      <c r="J24" s="18"/>
      <c r="K24" s="18"/>
      <c r="L24" s="18"/>
      <c r="M24" s="18"/>
      <c r="N24" s="18"/>
      <c r="O24" s="18"/>
      <c r="P24" s="18"/>
      <c r="Q24" s="18"/>
      <c r="R24" s="18"/>
      <c r="S24" s="18"/>
      <c r="T24" s="18"/>
      <c r="U24" s="18"/>
      <c r="V24" s="18"/>
      <c r="W24" s="18"/>
      <c r="X24" s="18"/>
      <c r="Y24" s="18"/>
      <c r="Z24" s="18"/>
    </row>
    <row r="25" spans="1:26" ht="13.5" customHeight="1">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ht="13.5" customHeight="1">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3.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3.5" customHeight="1">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3.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3.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3.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3.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3.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3.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3.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3.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3.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3.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3.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3.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3.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3.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3.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3.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3.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3.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3.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3.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3.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3.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3.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3.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3.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3.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3.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3.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3.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3.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3.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3.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3.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3.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3.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3.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3.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3.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3.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3.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3.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3.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3.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3.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3.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3.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3.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3.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3.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3.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3.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3.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3.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3.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3.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3.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3.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3.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3.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3.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3.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3.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3.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3.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3.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3.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3.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3.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3.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3.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3.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3.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3.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3.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3.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3.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3.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3.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3.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3.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3.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3.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3.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3.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3.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3.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3.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3.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3.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3.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3.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3.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3.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3.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3.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3.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3.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3.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3.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3.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3.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3.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3.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3.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3.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3.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3.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3.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3.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3.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3.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3.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3.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3.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3.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3.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3.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3.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3.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3.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3.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3.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3.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3.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3.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3.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3.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3.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3.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3.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3.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3.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3.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3.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3.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3.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3.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3.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3.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3.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3.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3.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3.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3.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3.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3.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3.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3.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3.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3.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3.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3.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3.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3.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3.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3.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3.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3.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3.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3.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3.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3.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3.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3.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3.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3.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3.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3.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3.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3.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3.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3.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3.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3.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3.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3.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3.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3.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3.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3.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3.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3.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3.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3.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3.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3.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3.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3.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3.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3.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3.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3.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3.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3.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3.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3.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14</vt:i4>
      </vt:variant>
    </vt:vector>
  </HeadingPairs>
  <TitlesOfParts>
    <vt:vector size="14" baseType="lpstr">
      <vt:lpstr>GARDE</vt:lpstr>
      <vt:lpstr>CHARTE</vt:lpstr>
      <vt:lpstr>ORGANIGRAMME JURIDIQUE</vt:lpstr>
      <vt:lpstr>BILAN</vt:lpstr>
      <vt:lpstr>CA+MARGE</vt:lpstr>
      <vt:lpstr>HYPOTHESES</vt:lpstr>
      <vt:lpstr>P&amp;L</vt:lpstr>
      <vt:lpstr>RH</vt:lpstr>
      <vt:lpstr>P&amp;L OUTPUT</vt:lpstr>
      <vt:lpstr>TRESO</vt:lpstr>
      <vt:lpstr>TABLE DE CAPI BIS</vt:lpstr>
      <vt:lpstr>ANALYSES</vt:lpstr>
      <vt:lpstr>TABLE DE CAPI</vt:lpstr>
      <vt:lpstr>TAXES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Marty</dc:creator>
  <cp:lastModifiedBy>GB GB</cp:lastModifiedBy>
  <dcterms:created xsi:type="dcterms:W3CDTF">2018-10-08T13:44:50Z</dcterms:created>
  <dcterms:modified xsi:type="dcterms:W3CDTF">2020-02-11T07:34:30Z</dcterms:modified>
</cp:coreProperties>
</file>