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gelamathieson/Desktop/Work/Downtown Plan/TIF Program Administration/Affordable Housing Now Program/Application Workbook/French/"/>
    </mc:Choice>
  </mc:AlternateContent>
  <xr:revisionPtr revIDLastSave="0" documentId="13_ncr:1_{C3A0F18A-6673-3842-9157-73434FDE9132}" xr6:coauthVersionLast="47" xr6:coauthVersionMax="47" xr10:uidLastSave="{00000000-0000-0000-0000-000000000000}"/>
  <workbookProtection workbookAlgorithmName="SHA-512" workbookHashValue="bX5d1/h1HxbZkDwn+GIeRBZSVOWqz6B023nabrcVo99EdFh/SFS6h0MaSKiJi05/y4IDNWC6OJ0JWseCYzm6CQ==" workbookSaltValue="VbLtmdE+fJoPQx3cp20wUQ==" workbookSpinCount="100000" lockStructure="1"/>
  <bookViews>
    <workbookView xWindow="0" yWindow="500" windowWidth="28800" windowHeight="18000" xr2:uid="{CFA938E4-DD8F-2D46-80FE-AF94284C9674}"/>
  </bookViews>
  <sheets>
    <sheet name="Instructions" sheetId="9" r:id="rId1"/>
    <sheet name="(1) Aperçu" sheetId="3" r:id="rId2"/>
    <sheet name="(2) Objectifs" sheetId="6" r:id="rId3"/>
    <sheet name="(3) Budget de développement" sheetId="15" r:id="rId4"/>
    <sheet name="(4) Plan de location" sheetId="19" r:id="rId5"/>
    <sheet name="(5) Budget d’exploitation" sheetId="13" r:id="rId6"/>
    <sheet name="Export Data" sheetId="16" state="hidden" r:id="rId7"/>
    <sheet name="Additional Information" sheetId="10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19" l="1"/>
  <c r="W16" i="19"/>
  <c r="W15" i="19"/>
  <c r="W14" i="19"/>
  <c r="W13" i="19"/>
  <c r="W12" i="19"/>
  <c r="W11" i="19"/>
  <c r="W10" i="19"/>
  <c r="W9" i="19"/>
  <c r="W8" i="19"/>
  <c r="W7" i="19"/>
  <c r="B23" i="15"/>
  <c r="B13" i="15"/>
  <c r="U17" i="19"/>
  <c r="U16" i="19"/>
  <c r="U15" i="19"/>
  <c r="U14" i="19"/>
  <c r="U13" i="19"/>
  <c r="U12" i="19"/>
  <c r="U11" i="19"/>
  <c r="U10" i="19"/>
  <c r="U9" i="19"/>
  <c r="U8" i="19"/>
  <c r="U7" i="19"/>
  <c r="AK2" i="16"/>
  <c r="AJ2" i="16"/>
  <c r="AI2" i="16"/>
  <c r="AH2" i="16"/>
  <c r="H2" i="16"/>
  <c r="F2" i="16"/>
  <c r="E2" i="16"/>
  <c r="F32" i="3"/>
  <c r="BA2" i="16"/>
  <c r="AZ2" i="16"/>
  <c r="CH2" i="16"/>
  <c r="CI2" i="16"/>
  <c r="CD2" i="16"/>
  <c r="CB2" i="16"/>
  <c r="BZ2" i="16"/>
  <c r="BW2" i="16"/>
  <c r="BV2" i="16"/>
  <c r="BS2" i="16"/>
  <c r="BR2" i="16"/>
  <c r="BQ2" i="16"/>
  <c r="A1" i="19"/>
  <c r="V17" i="19"/>
  <c r="V16" i="19"/>
  <c r="V15" i="19"/>
  <c r="V14" i="19"/>
  <c r="V13" i="19"/>
  <c r="V12" i="19"/>
  <c r="V11" i="19"/>
  <c r="V10" i="19"/>
  <c r="V9" i="19"/>
  <c r="V8" i="19"/>
  <c r="V7" i="19"/>
  <c r="R17" i="19" l="1"/>
  <c r="R16" i="19"/>
  <c r="R15" i="19"/>
  <c r="R14" i="19"/>
  <c r="R13" i="19"/>
  <c r="R12" i="19"/>
  <c r="R11" i="19"/>
  <c r="R10" i="19"/>
  <c r="R9" i="19"/>
  <c r="R8" i="19"/>
  <c r="R7" i="19"/>
  <c r="I17" i="19"/>
  <c r="I16" i="19"/>
  <c r="I15" i="19"/>
  <c r="I14" i="19"/>
  <c r="I13" i="19"/>
  <c r="I12" i="19"/>
  <c r="I11" i="19"/>
  <c r="I10" i="19"/>
  <c r="I9" i="19"/>
  <c r="I8" i="19"/>
  <c r="I7" i="19"/>
  <c r="L18" i="19"/>
  <c r="C18" i="19"/>
  <c r="Q17" i="19"/>
  <c r="P17" i="19"/>
  <c r="O17" i="19"/>
  <c r="N17" i="19"/>
  <c r="M17" i="19"/>
  <c r="K17" i="19"/>
  <c r="H17" i="19"/>
  <c r="G17" i="19"/>
  <c r="F17" i="19"/>
  <c r="E17" i="19"/>
  <c r="D17" i="19"/>
  <c r="Q16" i="19"/>
  <c r="P16" i="19"/>
  <c r="O16" i="19"/>
  <c r="N16" i="19"/>
  <c r="M16" i="19"/>
  <c r="K16" i="19"/>
  <c r="H16" i="19"/>
  <c r="G16" i="19"/>
  <c r="F16" i="19"/>
  <c r="E16" i="19"/>
  <c r="D16" i="19"/>
  <c r="Q15" i="19"/>
  <c r="P15" i="19"/>
  <c r="O15" i="19"/>
  <c r="N15" i="19"/>
  <c r="M15" i="19"/>
  <c r="K15" i="19"/>
  <c r="H15" i="19"/>
  <c r="G15" i="19"/>
  <c r="F15" i="19"/>
  <c r="E15" i="19"/>
  <c r="D15" i="19"/>
  <c r="Q14" i="19"/>
  <c r="P14" i="19"/>
  <c r="O14" i="19"/>
  <c r="N14" i="19"/>
  <c r="M14" i="19"/>
  <c r="K14" i="19"/>
  <c r="H14" i="19"/>
  <c r="G14" i="19"/>
  <c r="F14" i="19"/>
  <c r="E14" i="19"/>
  <c r="D14" i="19"/>
  <c r="Q13" i="19"/>
  <c r="P13" i="19"/>
  <c r="O13" i="19"/>
  <c r="N13" i="19"/>
  <c r="M13" i="19"/>
  <c r="K13" i="19"/>
  <c r="H13" i="19"/>
  <c r="G13" i="19"/>
  <c r="F13" i="19"/>
  <c r="E13" i="19"/>
  <c r="D13" i="19"/>
  <c r="Q12" i="19"/>
  <c r="P12" i="19"/>
  <c r="O12" i="19"/>
  <c r="N12" i="19"/>
  <c r="M12" i="19"/>
  <c r="K12" i="19"/>
  <c r="H12" i="19"/>
  <c r="G12" i="19"/>
  <c r="F12" i="19"/>
  <c r="E12" i="19"/>
  <c r="D12" i="19"/>
  <c r="Q11" i="19"/>
  <c r="P11" i="19"/>
  <c r="O11" i="19"/>
  <c r="N11" i="19"/>
  <c r="M11" i="19"/>
  <c r="K11" i="19"/>
  <c r="H11" i="19"/>
  <c r="G11" i="19"/>
  <c r="F11" i="19"/>
  <c r="E11" i="19"/>
  <c r="D11" i="19"/>
  <c r="Q10" i="19"/>
  <c r="P10" i="19"/>
  <c r="O10" i="19"/>
  <c r="N10" i="19"/>
  <c r="M10" i="19"/>
  <c r="K10" i="19"/>
  <c r="H10" i="19"/>
  <c r="G10" i="19"/>
  <c r="F10" i="19"/>
  <c r="E10" i="19"/>
  <c r="D10" i="19"/>
  <c r="Q9" i="19"/>
  <c r="P9" i="19"/>
  <c r="O9" i="19"/>
  <c r="N9" i="19"/>
  <c r="M9" i="19"/>
  <c r="K9" i="19"/>
  <c r="H9" i="19"/>
  <c r="G9" i="19"/>
  <c r="F9" i="19"/>
  <c r="E9" i="19"/>
  <c r="D9" i="19"/>
  <c r="Q8" i="19"/>
  <c r="P8" i="19"/>
  <c r="O8" i="19"/>
  <c r="N8" i="19"/>
  <c r="M8" i="19"/>
  <c r="K8" i="19"/>
  <c r="H8" i="19"/>
  <c r="G8" i="19"/>
  <c r="F8" i="19"/>
  <c r="E8" i="19"/>
  <c r="D8" i="19"/>
  <c r="Q7" i="19"/>
  <c r="P7" i="19"/>
  <c r="O7" i="19"/>
  <c r="N7" i="19"/>
  <c r="M7" i="19"/>
  <c r="K7" i="19"/>
  <c r="H7" i="19"/>
  <c r="G7" i="19"/>
  <c r="F7" i="19"/>
  <c r="E7" i="19"/>
  <c r="D7" i="19"/>
  <c r="AX2" i="16"/>
  <c r="AW2" i="16"/>
  <c r="AU2" i="16"/>
  <c r="AT2" i="16"/>
  <c r="AP2" i="16"/>
  <c r="AO2" i="16"/>
  <c r="AN2" i="16"/>
  <c r="AM2" i="16"/>
  <c r="AL2" i="16"/>
  <c r="AG2" i="16"/>
  <c r="AF2" i="16"/>
  <c r="Z2" i="16"/>
  <c r="AE2" i="16"/>
  <c r="AD2" i="16"/>
  <c r="AC2" i="16"/>
  <c r="AB2" i="16"/>
  <c r="AA2" i="16"/>
  <c r="Y2" i="16"/>
  <c r="X2" i="16"/>
  <c r="W2" i="16"/>
  <c r="V2" i="16"/>
  <c r="U2" i="16"/>
  <c r="T2" i="16"/>
  <c r="S2" i="16"/>
  <c r="A2" i="16"/>
  <c r="R2" i="16"/>
  <c r="Q2" i="16"/>
  <c r="P2" i="16"/>
  <c r="M2" i="16"/>
  <c r="O2" i="16"/>
  <c r="K2" i="16"/>
  <c r="L2" i="16"/>
  <c r="N2" i="16"/>
  <c r="J2" i="16"/>
  <c r="I2" i="16"/>
  <c r="G2" i="16"/>
  <c r="D2" i="16"/>
  <c r="C2" i="16"/>
  <c r="B2" i="16"/>
  <c r="R18" i="19" l="1"/>
  <c r="BN2" i="16" s="1"/>
  <c r="I18" i="19"/>
  <c r="BM2" i="16" s="1"/>
  <c r="H18" i="19"/>
  <c r="BG2" i="16" s="1"/>
  <c r="W18" i="19"/>
  <c r="D18" i="19"/>
  <c r="BC2" i="16" s="1"/>
  <c r="O18" i="19"/>
  <c r="BJ2" i="16" s="1"/>
  <c r="E18" i="19"/>
  <c r="BD2" i="16" s="1"/>
  <c r="P18" i="19"/>
  <c r="BK2" i="16" s="1"/>
  <c r="M18" i="19"/>
  <c r="BH2" i="16" s="1"/>
  <c r="K18" i="19"/>
  <c r="BO2" i="16" s="1"/>
  <c r="F18" i="19"/>
  <c r="BE2" i="16" s="1"/>
  <c r="Q18" i="19"/>
  <c r="BL2" i="16" s="1"/>
  <c r="G18" i="19"/>
  <c r="BF2" i="16" s="1"/>
  <c r="N18" i="19"/>
  <c r="BI2" i="16" s="1"/>
  <c r="V18" i="19"/>
  <c r="A1" i="15"/>
  <c r="BP2" i="16" l="1"/>
  <c r="D6" i="13"/>
  <c r="D37" i="13"/>
  <c r="D39" i="13"/>
  <c r="D42" i="13"/>
  <c r="D41" i="13"/>
  <c r="D40" i="13"/>
  <c r="D38" i="13"/>
  <c r="B49" i="15"/>
  <c r="B45" i="15"/>
  <c r="AY2" i="16" s="1"/>
  <c r="B26" i="15"/>
  <c r="AS2" i="16" s="1"/>
  <c r="AR2" i="16"/>
  <c r="AQ2" i="16"/>
  <c r="BY2" i="16" l="1"/>
  <c r="B51" i="15"/>
  <c r="BB2" i="16" s="1"/>
  <c r="B30" i="15"/>
  <c r="AV2" i="16" s="1"/>
  <c r="D51" i="15" l="1"/>
  <c r="A45" i="3" l="1"/>
  <c r="D28" i="13"/>
  <c r="D27" i="13"/>
  <c r="D26" i="13"/>
  <c r="D25" i="13"/>
  <c r="D13" i="13"/>
  <c r="D12" i="13"/>
  <c r="D11" i="13"/>
  <c r="D10" i="13"/>
  <c r="D9" i="13"/>
  <c r="D8" i="13"/>
  <c r="A1" i="13"/>
  <c r="D29" i="13" l="1"/>
  <c r="A1" i="6"/>
  <c r="A1" i="3"/>
  <c r="D31" i="13" l="1"/>
  <c r="CC2" i="16"/>
  <c r="D17" i="13"/>
  <c r="D32" i="13" l="1"/>
  <c r="CF2" i="16" s="1"/>
  <c r="CG2" i="16" s="1"/>
  <c r="CE2" i="16"/>
  <c r="D18" i="13"/>
  <c r="BT2" i="16"/>
  <c r="D49" i="13"/>
  <c r="D22" i="13" l="1"/>
  <c r="BX2" i="16" s="1"/>
  <c r="CA2" i="16" s="1"/>
  <c r="BU2" i="16"/>
  <c r="D51" i="13" l="1"/>
</calcChain>
</file>

<file path=xl/sharedStrings.xml><?xml version="1.0" encoding="utf-8"?>
<sst xmlns="http://schemas.openxmlformats.org/spreadsheetml/2006/main" count="291" uniqueCount="259">
  <si>
    <t>Type:</t>
  </si>
  <si>
    <t>Property Status:</t>
  </si>
  <si>
    <t>Replacement Reserve</t>
  </si>
  <si>
    <t>Affordable Units</t>
  </si>
  <si>
    <t>Studio</t>
  </si>
  <si>
    <t>Total Units</t>
  </si>
  <si>
    <t>1 Bedroom</t>
  </si>
  <si>
    <t>2 Bedroom</t>
  </si>
  <si>
    <t>3 Bedroom</t>
  </si>
  <si>
    <t>Gross Residential Income</t>
  </si>
  <si>
    <t>Total Development Cost</t>
  </si>
  <si>
    <t>Land Value</t>
  </si>
  <si>
    <t>Project Contingency</t>
  </si>
  <si>
    <t>DEVELOPMENT SOURCES</t>
  </si>
  <si>
    <t>Land Contribution</t>
  </si>
  <si>
    <t>Hard Costs</t>
  </si>
  <si>
    <t>Soft Costs</t>
  </si>
  <si>
    <t>Financing Costs</t>
  </si>
  <si>
    <t>Total Development Sources</t>
  </si>
  <si>
    <t>Version:</t>
  </si>
  <si>
    <t>Please fill-in all purple-shaded cells and drop-down menus where applicable. Once completed, submit this Application Workbook with your Project Drawings and 3rd Party Construction Budget.</t>
  </si>
  <si>
    <t>Capital Grant (Affordable Housing NOW)</t>
  </si>
  <si>
    <t>Other Cash or Grants</t>
  </si>
  <si>
    <t>Authorize Information Sharing</t>
  </si>
  <si>
    <t>4 Bedroom</t>
  </si>
  <si>
    <t>Market Studio # Units</t>
  </si>
  <si>
    <t>Market 1 Bedroom # Units</t>
  </si>
  <si>
    <t>Market 3 Bedroom # Units</t>
  </si>
  <si>
    <t>Market 4 Bedroom # Units</t>
  </si>
  <si>
    <t>Affordable Studio # Units</t>
  </si>
  <si>
    <t>Affordable 1 Bedroom # Units</t>
  </si>
  <si>
    <t>Affordable 3 Bedroom # Units</t>
  </si>
  <si>
    <t>Affordable 4 Bedroom # Units</t>
  </si>
  <si>
    <t>SF</t>
  </si>
  <si>
    <t>Market Residential Net Square Footage</t>
  </si>
  <si>
    <t>Affordable Residential Net Square Footage</t>
  </si>
  <si>
    <t>Affordabe Units Gross Revenue</t>
  </si>
  <si>
    <t>Market Units Gross Revenue</t>
  </si>
  <si>
    <t>RGI Explanation</t>
  </si>
  <si>
    <t>On-site Supprts Explanation</t>
  </si>
  <si>
    <t>Commercial Space Explanation</t>
  </si>
  <si>
    <t>First Name</t>
  </si>
  <si>
    <t>Last Name</t>
  </si>
  <si>
    <t>Title</t>
  </si>
  <si>
    <t>Phone</t>
  </si>
  <si>
    <t>Email</t>
  </si>
  <si>
    <t>Relationship</t>
  </si>
  <si>
    <t>Legal Name</t>
  </si>
  <si>
    <t>Type</t>
  </si>
  <si>
    <t>Street Address</t>
  </si>
  <si>
    <t>TIF Grant</t>
  </si>
  <si>
    <t>Other Revenue</t>
  </si>
  <si>
    <t>Vacancy</t>
  </si>
  <si>
    <t>Residential Effective Gross Income</t>
  </si>
  <si>
    <t>Residential Expenses</t>
  </si>
  <si>
    <t>Commercial Expenses</t>
  </si>
  <si>
    <t>Property Taxes Per Unit</t>
  </si>
  <si>
    <t>Comercial Net Rent Income</t>
  </si>
  <si>
    <t>CAM</t>
  </si>
  <si>
    <t>Commercial Vacancy</t>
  </si>
  <si>
    <t>Commercial EGI</t>
  </si>
  <si>
    <t>Commercial Rentable SF</t>
  </si>
  <si>
    <t>Postal Code</t>
  </si>
  <si>
    <t>Assessment Roll #</t>
  </si>
  <si>
    <t>Title Number</t>
  </si>
  <si>
    <t>Neighbourhood:</t>
  </si>
  <si>
    <t>Ownership Status</t>
  </si>
  <si>
    <t>Zoned?</t>
  </si>
  <si>
    <t>Property Status</t>
  </si>
  <si>
    <t>Property Explanation</t>
  </si>
  <si>
    <t>Project Name</t>
  </si>
  <si>
    <t>Project Architect</t>
  </si>
  <si>
    <t>Project Builder</t>
  </si>
  <si>
    <t>Construction Type</t>
  </si>
  <si>
    <t>Construction Material</t>
  </si>
  <si>
    <t>Gross Building Area</t>
  </si>
  <si>
    <t>Residential-Use Area</t>
  </si>
  <si>
    <t>Commercial Use Area</t>
  </si>
  <si>
    <t>% of MMR</t>
  </si>
  <si>
    <t>Income Tested Units</t>
  </si>
  <si>
    <t>On-site Supports</t>
  </si>
  <si>
    <t>Capital Budget Class</t>
  </si>
  <si>
    <t>Capital Budget Author</t>
  </si>
  <si>
    <t>Est. Construction Start</t>
  </si>
  <si>
    <t>Est. Construction Complete</t>
  </si>
  <si>
    <t>CMHC Application Status</t>
  </si>
  <si>
    <t>CMHC Program</t>
  </si>
  <si>
    <t>Capital Grant Requested?</t>
  </si>
  <si>
    <t>Objectives</t>
  </si>
  <si>
    <t>Outcomes</t>
  </si>
  <si>
    <t>GST</t>
  </si>
  <si>
    <t>Loan 1</t>
  </si>
  <si>
    <t>Loan 2</t>
  </si>
  <si>
    <t>Residenitial NOI</t>
  </si>
  <si>
    <t>Commercial NOI</t>
  </si>
  <si>
    <t>Market 2 Bedroom # Units</t>
  </si>
  <si>
    <t>Affordable 2 Bedroom # Units</t>
  </si>
  <si>
    <t xml:space="preserve">Ce classeur contient les feuilles de travail suivantes, qui doivent être remplies pour former votre demande dans le cadre du programme Affordable Housing NOW :
</t>
  </si>
  <si>
    <t>(1) Aperçu</t>
  </si>
  <si>
    <t>(2) Objectifs</t>
  </si>
  <si>
    <t>(3) Budget de développement</t>
  </si>
  <si>
    <t>(4) Plan de location</t>
  </si>
  <si>
    <t>(5) Budget d’exploitation</t>
  </si>
  <si>
    <t>1 avril 2022</t>
  </si>
  <si>
    <t>Remarque : il est préférable de visualiser ce classeur en mode 
« Mise en page » dans le menu « Affichage ».</t>
  </si>
  <si>
    <t>Prénom:</t>
  </si>
  <si>
    <t>Nom de famille:</t>
  </si>
  <si>
    <t>Titre:</t>
  </si>
  <si>
    <t>Numéro de téléphone :</t>
  </si>
  <si>
    <t>Lien :</t>
  </si>
  <si>
    <t>Adresse courriel:</t>
  </si>
  <si>
    <t>PERSONNE-RESSOURCE</t>
  </si>
  <si>
    <t>ORGANISATION</t>
  </si>
  <si>
    <t>Dénomination sociale :</t>
  </si>
  <si>
    <t>Addresse:</t>
  </si>
  <si>
    <t>Code postal:</t>
  </si>
  <si>
    <t>Nombre d’appartements déjà construits :</t>
  </si>
  <si>
    <t>Nombre d’employés :</t>
  </si>
  <si>
    <t>Web:</t>
  </si>
  <si>
    <t>Nombre d’appartements actuellement gérés:</t>
  </si>
  <si>
    <t>Adresse du projet:</t>
  </si>
  <si>
    <t>Quartier du projet:</t>
  </si>
  <si>
    <t>Le zonage du terrain est-il approprié pour le projet?</t>
  </si>
  <si>
    <t>Titre de propriété:</t>
  </si>
  <si>
    <t>Fournissez une brève explication supplémentaire sur l’immeuble, au besoin:</t>
  </si>
  <si>
    <t>Numéro du rôle d’évaluation:</t>
  </si>
  <si>
    <t>Titre foncier (si accessible):</t>
  </si>
  <si>
    <t>Carte des secteurs d’amélioration du logement</t>
  </si>
  <si>
    <t xml:space="preserve">Pour déterminer le quartier de votre projet, consultez le site suivant: </t>
  </si>
  <si>
    <t>carte du centre-ville</t>
  </si>
  <si>
    <t>ou</t>
  </si>
  <si>
    <t>RENSEIGNEMENTS SUR L’IMMEUBLE</t>
  </si>
  <si>
    <t>RÉSUMÉ DU PROJET</t>
  </si>
  <si>
    <t>Nom du projet:</t>
  </si>
  <si>
    <t>Architecte du projet:</t>
  </si>
  <si>
    <t>Constructeur du projet:</t>
  </si>
  <si>
    <t>Nombre total d’unités résidentielle:</t>
  </si>
  <si>
    <t>Nombre d’unités abordables:</t>
  </si>
  <si>
    <t>Les loyers abordables sont inférieurs à:</t>
  </si>
  <si>
    <t>du LMM</t>
  </si>
  <si>
    <t>Type de construction:</t>
  </si>
  <si>
    <t>Matériau de construction:</t>
  </si>
  <si>
    <t>Coût total:</t>
  </si>
  <si>
    <t>Superficie brute du bâtiment:</t>
  </si>
  <si>
    <t>Superficie commerciale louable:</t>
  </si>
  <si>
    <t>Superficie à usage résidentiel:</t>
  </si>
  <si>
    <t>pieds carrés</t>
  </si>
  <si>
    <t>Le loyer de combien d’unités sera fondé sur le revenu?</t>
  </si>
  <si>
    <t>Soutien sur place:</t>
  </si>
  <si>
    <t xml:space="preserve">Pour trouver le loyer médian du marché (LMM) pour le quartier de votre projet, consultez: </t>
  </si>
  <si>
    <t>Portail de l’information sur le marché de l’habitation de la SCHL</t>
  </si>
  <si>
    <t>ÉTAT DE PRÉPARATION DU PROJET</t>
  </si>
  <si>
    <t>Auteur du budget d’investissement:</t>
  </si>
  <si>
    <t>Catégorie de budget d’investissement:</t>
  </si>
  <si>
    <t>Début estimé de la construction:</t>
  </si>
  <si>
    <t>État de la demande auprès de la SCHL:</t>
  </si>
  <si>
    <t>Programme de la SCHL:</t>
  </si>
  <si>
    <t>Fin estimée de la construction:</t>
  </si>
  <si>
    <t>DEMANDE DE SUBVENTION ET AUTORISATION</t>
  </si>
  <si>
    <t>Demandez-vous une subvention d’investissement dans le cadre du programme Affordable Housing NOW en plus d’un financement par de nouvelles taxes foncières?</t>
  </si>
  <si>
    <t>Pour appuyer votre demande, autorisez-vous le programme Affordable Housing NOW à discuter de votre projet avec d’autres bailleurs de fonds, notamment la SCHL, la province du Manitoba et End Homelessness Winnipeg?</t>
  </si>
  <si>
    <t>Pour commencer une nouvelle ligne dans une cellule Excel, vous pouvez utiliser le raccourci clavier suivant: 
Sur Windows : ALT + Entrée
Sur Mac : Control + Option + Entrée</t>
  </si>
  <si>
    <t>OBJECTIFS</t>
  </si>
  <si>
    <t>Veuillez fournir un résumé décrivant votre projet et ses objectifs. Ce résumé peut être utilisé dans les communications publiques sur votre projet s’il est approuvé (dans l’espace prévu).</t>
  </si>
  <si>
    <t>RÉSULTATS</t>
  </si>
  <si>
    <t>Veuillez résumer la façon dont votre projet répondra aux besoins en matière de logement abordable à Winnipeg et la raison pour laquelle vous avez besoin du soutien du programme pour atteindre vos objectifs et réaliser vos résultats (dans l’espace prévu).</t>
  </si>
  <si>
    <t>Montant</t>
  </si>
  <si>
    <t>Commentaires (au besoin)</t>
  </si>
  <si>
    <t>COÛTS DE DÉVELOPPEMENT</t>
  </si>
  <si>
    <t>Valeur du terrain</t>
  </si>
  <si>
    <t>Construction du bâtiment</t>
  </si>
  <si>
    <t>Imprévus de construction</t>
  </si>
  <si>
    <t>Frais d’obtention du permis de construire</t>
  </si>
  <si>
    <t>Autre (décrire)</t>
  </si>
  <si>
    <t>Coûts essentiels</t>
  </si>
  <si>
    <t>Total partiel</t>
  </si>
  <si>
    <t>Frais de développement/de gestion de projet</t>
  </si>
  <si>
    <t>Architecture et ingénierie</t>
  </si>
  <si>
    <t>Autres honoraires d’expert-conseil</t>
  </si>
  <si>
    <t>Coûts de fonctionnement pendant la construction</t>
  </si>
  <si>
    <t>Frais juridiques</t>
  </si>
  <si>
    <t>Commissions de marketing/location</t>
  </si>
  <si>
    <t>eP. ex., environnement, géotechnique, génie civil, arpentage, demande de permis, etc.</t>
  </si>
  <si>
    <t>P. ex., assurances, services publics, taxes foncières</t>
  </si>
  <si>
    <t>Coûts accessoires</t>
  </si>
  <si>
    <t>Intérêts pendant la construction</t>
  </si>
  <si>
    <t>Demandes/frais de financement</t>
  </si>
  <si>
    <t>Coûts de financement</t>
  </si>
  <si>
    <t>TPS (nette des remises)</t>
  </si>
  <si>
    <t>Impondérables du projet</t>
  </si>
  <si>
    <t>Total des coûts de développement</t>
  </si>
  <si>
    <t>SOURCES POUR LE DÉVELOPPEMENT</t>
  </si>
  <si>
    <t>Contribution foncière</t>
  </si>
  <si>
    <t>Confirmé</t>
  </si>
  <si>
    <t>Espèces ou subventions</t>
  </si>
  <si>
    <t>au besoin</t>
  </si>
  <si>
    <t>Prêts</t>
  </si>
  <si>
    <t>Commentaire sur le taux d’intérêt et l’amortissement prévus</t>
  </si>
  <si>
    <t>Total des sources pour le développement</t>
  </si>
  <si>
    <t>Type d’unité</t>
  </si>
  <si>
    <t>Superf. moy. (pi ca)</t>
  </si>
  <si>
    <t>Nbre
d’unités</t>
  </si>
  <si>
    <t>Loyer moy. par unité</t>
  </si>
  <si>
    <t>Revenu mensuel</t>
  </si>
  <si>
    <t>LMM</t>
  </si>
  <si>
    <t>LMM %</t>
  </si>
  <si>
    <t>Nbre d’unités</t>
  </si>
  <si>
    <t>LISTE DES LOYERS RÉSIDENTIELS</t>
  </si>
  <si>
    <t>Unités au prix courant</t>
  </si>
  <si>
    <t>Unités abordables</t>
  </si>
  <si>
    <t>UNITÉS AU LOYER FONDÉ SUR LE REVENU</t>
  </si>
  <si>
    <t>S’il y a lieu, veuillez expliquer comment votre projet fournit des unités au loyer fondé sur le revenu (dans l’espace prévu à cet effet).</t>
  </si>
  <si>
    <t>SOUTIEN SUR PLACE</t>
  </si>
  <si>
    <t>S’il y a lieu, veuillez expliquer comment votre projet fournit du soutien sur place aux locataires. Quel est le coût estimé annuel du soutien sur place, et comment sera-t-il financé? (dans l’espace prévu)</t>
  </si>
  <si>
    <t>ESPACE COMMERCIAL</t>
  </si>
  <si>
    <t>S’il y a lieu, veuillez expliquer comment l’espace commercial louable de votre projet sera utilisé (dans l’espace prévu à cet effet).</t>
  </si>
  <si>
    <t>Nombre d’unités</t>
  </si>
  <si>
    <t>Utilisations résidentielles</t>
  </si>
  <si>
    <t>Revenu de location brut</t>
  </si>
  <si>
    <t>Frais/mois</t>
  </si>
  <si>
    <t>Nbre</t>
  </si>
  <si>
    <t>Annuellement</t>
  </si>
  <si>
    <t>Commentaires au besoin</t>
  </si>
  <si>
    <t>Places de stationnement pour voitures</t>
  </si>
  <si>
    <t>Places de stationnement pour vélos</t>
  </si>
  <si>
    <t>Casiers de rangement</t>
  </si>
  <si>
    <t>Buanderie</t>
  </si>
  <si>
    <t>télévision par câble</t>
  </si>
  <si>
    <t>service Internet</t>
  </si>
  <si>
    <t xml:space="preserve">Revenu brut de loyers résidentiels </t>
  </si>
  <si>
    <t>$ Taux d’inoccupation</t>
  </si>
  <si>
    <t>remise de financement par de nouvelles taxes foncières</t>
  </si>
  <si>
    <t>P. ex., entente de supplément au loyer</t>
  </si>
  <si>
    <t xml:space="preserve">Revenu brut effectif de loyers résidentiels </t>
  </si>
  <si>
    <t xml:space="preserve">Superficie commerciale louable (pieds carrés)   </t>
  </si>
  <si>
    <t>Loyer/pi ca</t>
  </si>
  <si>
    <t>Revenu brut de loyers commerciaux</t>
  </si>
  <si>
    <t>Recouvrement de frais d’exploitation commerciale</t>
  </si>
  <si>
    <t>Taux d’inoccupation</t>
  </si>
  <si>
    <t>Revenu brut effectif de loyers commerciaux</t>
  </si>
  <si>
    <t>S’il y a lieu (décrire)</t>
  </si>
  <si>
    <r>
      <t>Par unit</t>
    </r>
    <r>
      <rPr>
        <b/>
        <sz val="10"/>
        <color theme="1"/>
        <rFont val="Calibri"/>
        <family val="2"/>
        <scheme val="minor"/>
      </rPr>
      <t>é</t>
    </r>
    <r>
      <rPr>
        <b/>
        <sz val="10"/>
        <color theme="1"/>
        <rFont val="Arial"/>
        <family val="2"/>
      </rPr>
      <t>/ann</t>
    </r>
    <r>
      <rPr>
        <b/>
        <sz val="10"/>
        <color theme="1"/>
        <rFont val="Calibri"/>
        <family val="2"/>
        <scheme val="minor"/>
      </rPr>
      <t>é</t>
    </r>
    <r>
      <rPr>
        <b/>
        <sz val="10"/>
        <color theme="1"/>
        <rFont val="Arial"/>
        <family val="2"/>
      </rPr>
      <t>e</t>
    </r>
  </si>
  <si>
    <t>Taxes foncières</t>
  </si>
  <si>
    <t>Assurance</t>
  </si>
  <si>
    <t>Services publics</t>
  </si>
  <si>
    <t>Réparations et entretien</t>
  </si>
  <si>
    <t>P.  ex., électricité, gaz, eau</t>
  </si>
  <si>
    <t>Comprend le ramassage des ordures et le déneigement
-</t>
  </si>
  <si>
    <t>Concierge/salaires</t>
  </si>
  <si>
    <t>Frais de gestion</t>
  </si>
  <si>
    <t>Coût du soutien sur place</t>
  </si>
  <si>
    <t>Frais d’exploitation de l’espace commercial</t>
  </si>
  <si>
    <t>Réserve pour remplacement</t>
  </si>
  <si>
    <t xml:space="preserve">Total des frais d’exploitation	</t>
  </si>
  <si>
    <t xml:space="preserve">REVENU NET D’EXPLOITATION </t>
  </si>
  <si>
    <t>S’il y a lieu</t>
  </si>
  <si>
    <t>REVENU</t>
  </si>
  <si>
    <t>FRAIS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</si>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</sst>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(###\)###\-####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[$-1009]mmmm\ d\,\ yyyy;@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FFFF"/>
      <name val="Source Sans Pro"/>
    </font>
    <font>
      <sz val="10"/>
      <color rgb="FF000000"/>
      <name val="Source Sans Pro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Source Sans Pro"/>
    </font>
    <font>
      <b/>
      <sz val="12"/>
      <color theme="1"/>
      <name val="Calibri"/>
      <family val="2"/>
      <scheme val="minor"/>
    </font>
    <font>
      <i/>
      <sz val="10"/>
      <color theme="1"/>
      <name val="Helvetica"/>
      <family val="2"/>
    </font>
    <font>
      <sz val="10"/>
      <color theme="0"/>
      <name val="Calibri"/>
      <family val="2"/>
      <scheme val="minor"/>
    </font>
    <font>
      <sz val="10"/>
      <color theme="1"/>
      <name val="Calibri (Body)"/>
    </font>
    <font>
      <sz val="10"/>
      <color rgb="FFFF0000"/>
      <name val="Calibri"/>
      <family val="2"/>
      <scheme val="minor"/>
    </font>
    <font>
      <sz val="10"/>
      <color rgb="FF12398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60A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0DFEE"/>
        <bgColor indexed="64"/>
      </patternFill>
    </fill>
    <fill>
      <patternFill patternType="solid">
        <fgColor rgb="FFE9D6F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EDF8"/>
        <bgColor indexed="64"/>
      </patternFill>
    </fill>
  </fills>
  <borders count="6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ck">
        <color theme="0"/>
      </bottom>
      <diagonal/>
    </border>
    <border>
      <left/>
      <right style="thick">
        <color theme="0"/>
      </right>
      <top style="thin">
        <color theme="1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1"/>
      </bottom>
      <diagonal/>
    </border>
    <border>
      <left/>
      <right style="thick">
        <color theme="0"/>
      </right>
      <top style="thin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hair">
        <color rgb="FF6460AA"/>
      </top>
      <bottom style="thick">
        <color theme="0"/>
      </bottom>
      <diagonal/>
    </border>
    <border>
      <left/>
      <right/>
      <top style="thin">
        <color rgb="FF6460AA"/>
      </top>
      <bottom/>
      <diagonal/>
    </border>
    <border>
      <left style="thick">
        <color theme="0"/>
      </left>
      <right/>
      <top style="hair">
        <color rgb="FF6460AA"/>
      </top>
      <bottom style="thick">
        <color theme="0"/>
      </bottom>
      <diagonal/>
    </border>
    <border>
      <left style="dashed">
        <color rgb="FF6460AA"/>
      </left>
      <right/>
      <top style="dashed">
        <color rgb="FF6460AA"/>
      </top>
      <bottom style="dashed">
        <color rgb="FF6460AA"/>
      </bottom>
      <diagonal/>
    </border>
    <border>
      <left/>
      <right/>
      <top style="dashed">
        <color rgb="FF6460AA"/>
      </top>
      <bottom style="dashed">
        <color rgb="FF6460AA"/>
      </bottom>
      <diagonal/>
    </border>
    <border>
      <left/>
      <right style="dashed">
        <color rgb="FF6460AA"/>
      </right>
      <top style="dashed">
        <color rgb="FF6460AA"/>
      </top>
      <bottom style="dashed">
        <color rgb="FF6460AA"/>
      </bottom>
      <diagonal/>
    </border>
    <border>
      <left/>
      <right/>
      <top style="dashed">
        <color rgb="FF6460AA"/>
      </top>
      <bottom/>
      <diagonal/>
    </border>
    <border>
      <left style="thin">
        <color rgb="FF6460AA"/>
      </left>
      <right/>
      <top style="thin">
        <color rgb="FF6460AA"/>
      </top>
      <bottom/>
      <diagonal/>
    </border>
    <border>
      <left/>
      <right style="thin">
        <color rgb="FF6460AA"/>
      </right>
      <top style="thin">
        <color rgb="FF6460AA"/>
      </top>
      <bottom/>
      <diagonal/>
    </border>
    <border>
      <left style="thin">
        <color rgb="FF6460AA"/>
      </left>
      <right style="dotted">
        <color rgb="FF6460AA"/>
      </right>
      <top style="thin">
        <color rgb="FF6460AA"/>
      </top>
      <bottom style="thin">
        <color rgb="FF6460AA"/>
      </bottom>
      <diagonal/>
    </border>
    <border>
      <left style="dotted">
        <color rgb="FF6460AA"/>
      </left>
      <right/>
      <top style="thin">
        <color rgb="FF6460AA"/>
      </top>
      <bottom style="thin">
        <color rgb="FF6460AA"/>
      </bottom>
      <diagonal/>
    </border>
    <border>
      <left style="dotted">
        <color rgb="FF6460AA"/>
      </left>
      <right style="dotted">
        <color rgb="FF6460AA"/>
      </right>
      <top style="thin">
        <color rgb="FF6460AA"/>
      </top>
      <bottom style="thin">
        <color rgb="FF6460AA"/>
      </bottom>
      <diagonal/>
    </border>
    <border>
      <left style="dotted">
        <color rgb="FF6460AA"/>
      </left>
      <right style="thin">
        <color rgb="FF6460AA"/>
      </right>
      <top style="thin">
        <color rgb="FF6460AA"/>
      </top>
      <bottom style="thin">
        <color rgb="FF6460AA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double">
        <color theme="1"/>
      </bottom>
      <diagonal/>
    </border>
    <border>
      <left style="thin">
        <color rgb="FF6460AA"/>
      </left>
      <right/>
      <top/>
      <bottom/>
      <diagonal/>
    </border>
    <border>
      <left/>
      <right style="thin">
        <color rgb="FF6460AA"/>
      </right>
      <top/>
      <bottom/>
      <diagonal/>
    </border>
    <border>
      <left style="thin">
        <color rgb="FF6460AA"/>
      </left>
      <right/>
      <top/>
      <bottom style="thin">
        <color rgb="FF6460AA"/>
      </bottom>
      <diagonal/>
    </border>
    <border>
      <left/>
      <right/>
      <top/>
      <bottom style="thin">
        <color rgb="FF6460AA"/>
      </bottom>
      <diagonal/>
    </border>
    <border>
      <left/>
      <right style="thin">
        <color rgb="FF6460AA"/>
      </right>
      <top/>
      <bottom style="thin">
        <color rgb="FF6460AA"/>
      </bottom>
      <diagonal/>
    </border>
    <border>
      <left style="thick">
        <color theme="0"/>
      </left>
      <right style="dotted">
        <color rgb="FF6460AA"/>
      </right>
      <top style="thick">
        <color theme="0"/>
      </top>
      <bottom style="thick">
        <color theme="0"/>
      </bottom>
      <diagonal/>
    </border>
    <border>
      <left style="dotted">
        <color rgb="FF6460AA"/>
      </left>
      <right style="dotted">
        <color rgb="FF6460AA"/>
      </right>
      <top style="thick">
        <color theme="0"/>
      </top>
      <bottom style="thick">
        <color theme="0"/>
      </bottom>
      <diagonal/>
    </border>
    <border>
      <left style="dotted">
        <color rgb="FF6460AA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 style="dotted">
        <color rgb="FF6460AA"/>
      </right>
      <top style="thin">
        <color rgb="FF6460AA"/>
      </top>
      <bottom style="thin">
        <color rgb="FF6460AA"/>
      </bottom>
      <diagonal/>
    </border>
    <border>
      <left style="thin">
        <color rgb="FF6460AA"/>
      </left>
      <right/>
      <top style="thin">
        <color rgb="FF6460AA"/>
      </top>
      <bottom style="thin">
        <color rgb="FF6460AA"/>
      </bottom>
      <diagonal/>
    </border>
    <border>
      <left style="thin">
        <color rgb="FF6460AA"/>
      </left>
      <right style="dotted">
        <color rgb="FF6460AA"/>
      </right>
      <top style="thin">
        <color rgb="FF6460AA"/>
      </top>
      <bottom/>
      <diagonal/>
    </border>
    <border>
      <left style="dotted">
        <color rgb="FF6460AA"/>
      </left>
      <right/>
      <top style="thin">
        <color rgb="FF6460AA"/>
      </top>
      <bottom/>
      <diagonal/>
    </border>
    <border>
      <left style="dotted">
        <color rgb="FF6460AA"/>
      </left>
      <right style="dotted">
        <color rgb="FF6460AA"/>
      </right>
      <top style="thin">
        <color rgb="FF6460AA"/>
      </top>
      <bottom/>
      <diagonal/>
    </border>
    <border>
      <left/>
      <right style="dotted">
        <color rgb="FF6460AA"/>
      </right>
      <top style="thin">
        <color rgb="FF6460AA"/>
      </top>
      <bottom/>
      <diagonal/>
    </border>
    <border>
      <left style="dotted">
        <color rgb="FF6460AA"/>
      </left>
      <right style="thin">
        <color rgb="FF6460AA"/>
      </right>
      <top style="thin">
        <color rgb="FF6460AA"/>
      </top>
      <bottom/>
      <diagonal/>
    </border>
    <border>
      <left style="thin">
        <color rgb="FF6460AA"/>
      </left>
      <right style="thin">
        <color rgb="FF6460AA"/>
      </right>
      <top style="thin">
        <color rgb="FF6460AA"/>
      </top>
      <bottom style="thin">
        <color rgb="FF6460AA"/>
      </bottom>
      <diagonal/>
    </border>
    <border>
      <left style="thin">
        <color rgb="FF6460AA"/>
      </left>
      <right style="thin">
        <color rgb="FF6460AA"/>
      </right>
      <top style="thin">
        <color rgb="FF6460AA"/>
      </top>
      <bottom/>
      <diagonal/>
    </border>
    <border>
      <left style="thin">
        <color rgb="FF6460AA"/>
      </left>
      <right style="dashed">
        <color rgb="FF6460AA"/>
      </right>
      <top style="thick">
        <color theme="0"/>
      </top>
      <bottom style="thin">
        <color rgb="FF6460AA"/>
      </bottom>
      <diagonal/>
    </border>
    <border>
      <left/>
      <right style="dashed">
        <color rgb="FF6460AA"/>
      </right>
      <top style="thick">
        <color theme="0"/>
      </top>
      <bottom style="thin">
        <color rgb="FF6460AA"/>
      </bottom>
      <diagonal/>
    </border>
    <border>
      <left style="dashed">
        <color rgb="FF6460AA"/>
      </left>
      <right style="dashed">
        <color rgb="FF6460AA"/>
      </right>
      <top style="thick">
        <color theme="0"/>
      </top>
      <bottom style="thin">
        <color rgb="FF6460AA"/>
      </bottom>
      <diagonal/>
    </border>
    <border>
      <left style="dashed">
        <color rgb="FF6460AA"/>
      </left>
      <right style="thick">
        <color theme="0"/>
      </right>
      <top style="thick">
        <color theme="0"/>
      </top>
      <bottom style="thin">
        <color rgb="FF6460AA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9" fontId="4" fillId="0" borderId="1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4" borderId="0" xfId="0" applyFill="1"/>
    <xf numFmtId="0" fontId="0" fillId="2" borderId="0" xfId="0" applyFill="1"/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9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0" borderId="0" xfId="0" applyProtection="1">
      <protection locked="0"/>
    </xf>
    <xf numFmtId="0" fontId="0" fillId="0" borderId="0" xfId="0" applyProtection="1"/>
    <xf numFmtId="168" fontId="4" fillId="5" borderId="1" xfId="0" applyNumberFormat="1" applyFont="1" applyFill="1" applyBorder="1" applyAlignment="1" applyProtection="1">
      <alignment horizontal="center" vertical="center"/>
      <protection locked="0"/>
    </xf>
    <xf numFmtId="9" fontId="4" fillId="5" borderId="1" xfId="3" applyFont="1" applyFill="1" applyBorder="1" applyAlignment="1" applyProtection="1">
      <alignment horizontal="center" vertical="center"/>
      <protection locked="0"/>
    </xf>
    <xf numFmtId="167" fontId="4" fillId="5" borderId="1" xfId="0" applyNumberFormat="1" applyFont="1" applyFill="1" applyBorder="1" applyAlignment="1" applyProtection="1">
      <alignment horizontal="center" vertical="center"/>
      <protection locked="0"/>
    </xf>
    <xf numFmtId="9" fontId="4" fillId="5" borderId="2" xfId="3" applyFont="1" applyFill="1" applyBorder="1" applyAlignment="1" applyProtection="1">
      <alignment horizontal="center" vertical="center"/>
      <protection locked="0"/>
    </xf>
    <xf numFmtId="168" fontId="4" fillId="5" borderId="1" xfId="0" applyNumberFormat="1" applyFont="1" applyFill="1" applyBorder="1" applyAlignment="1" applyProtection="1">
      <alignment horizontal="right" vertical="center" indent="1"/>
      <protection locked="0"/>
    </xf>
    <xf numFmtId="164" fontId="4" fillId="5" borderId="1" xfId="1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166" fontId="4" fillId="5" borderId="1" xfId="2" applyNumberFormat="1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 vertical="center" indent="2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166" fontId="4" fillId="5" borderId="4" xfId="2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center" indent="1"/>
    </xf>
    <xf numFmtId="166" fontId="4" fillId="5" borderId="4" xfId="2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0" fontId="4" fillId="0" borderId="28" xfId="0" applyNumberFormat="1" applyFont="1" applyBorder="1" applyAlignment="1">
      <alignment horizontal="left" vertical="center" indent="1"/>
    </xf>
    <xf numFmtId="0" fontId="4" fillId="0" borderId="29" xfId="0" applyFont="1" applyBorder="1" applyAlignment="1">
      <alignment vertical="center"/>
    </xf>
    <xf numFmtId="1" fontId="4" fillId="0" borderId="28" xfId="1" applyNumberFormat="1" applyFont="1" applyBorder="1" applyAlignment="1">
      <alignment horizontal="center" vertical="center"/>
    </xf>
    <xf numFmtId="168" fontId="4" fillId="0" borderId="30" xfId="3" applyNumberFormat="1" applyFont="1" applyBorder="1" applyAlignment="1">
      <alignment horizontal="center" vertical="center"/>
    </xf>
    <xf numFmtId="168" fontId="4" fillId="0" borderId="31" xfId="3" applyNumberFormat="1" applyFont="1" applyBorder="1" applyAlignment="1">
      <alignment vertical="center"/>
    </xf>
    <xf numFmtId="168" fontId="4" fillId="0" borderId="30" xfId="0" applyNumberFormat="1" applyFont="1" applyBorder="1" applyAlignment="1">
      <alignment vertical="center"/>
    </xf>
    <xf numFmtId="0" fontId="4" fillId="2" borderId="30" xfId="0" applyFont="1" applyFill="1" applyBorder="1" applyAlignment="1" applyProtection="1">
      <alignment vertical="center"/>
    </xf>
    <xf numFmtId="168" fontId="4" fillId="0" borderId="31" xfId="3" applyNumberFormat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Protection="1"/>
    <xf numFmtId="0" fontId="4" fillId="2" borderId="0" xfId="0" applyFont="1" applyFill="1" applyBorder="1" applyProtection="1"/>
    <xf numFmtId="0" fontId="7" fillId="0" borderId="2" xfId="0" applyFont="1" applyBorder="1" applyAlignment="1" applyProtection="1">
      <alignment horizontal="left" vertical="center" indent="1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horizontal="left" vertical="center" indent="2"/>
    </xf>
    <xf numFmtId="1" fontId="4" fillId="0" borderId="1" xfId="0" applyNumberFormat="1" applyFont="1" applyBorder="1" applyAlignment="1" applyProtection="1">
      <alignment horizontal="center" vertical="center"/>
    </xf>
    <xf numFmtId="168" fontId="4" fillId="0" borderId="1" xfId="0" applyNumberFormat="1" applyFont="1" applyBorder="1" applyAlignment="1" applyProtection="1">
      <alignment horizontal="center" vertical="center"/>
    </xf>
    <xf numFmtId="166" fontId="4" fillId="0" borderId="4" xfId="2" applyNumberFormat="1" applyFont="1" applyBorder="1" applyAlignment="1" applyProtection="1">
      <alignment horizontal="right" vertical="center"/>
    </xf>
    <xf numFmtId="166" fontId="4" fillId="0" borderId="3" xfId="2" applyNumberFormat="1" applyFont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left" vertical="center" indent="2"/>
    </xf>
    <xf numFmtId="0" fontId="4" fillId="0" borderId="1" xfId="0" applyFont="1" applyBorder="1" applyAlignment="1" applyProtection="1">
      <alignment horizontal="left" vertical="center" indent="2"/>
    </xf>
    <xf numFmtId="166" fontId="4" fillId="0" borderId="17" xfId="2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166" fontId="4" fillId="2" borderId="8" xfId="2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9" fontId="4" fillId="2" borderId="1" xfId="3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center" vertical="center"/>
    </xf>
    <xf numFmtId="166" fontId="4" fillId="2" borderId="10" xfId="2" applyNumberFormat="1" applyFont="1" applyFill="1" applyBorder="1" applyAlignment="1" applyProtection="1">
      <alignment horizontal="center" vertical="center"/>
    </xf>
    <xf numFmtId="166" fontId="4" fillId="0" borderId="13" xfId="2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167" fontId="4" fillId="2" borderId="7" xfId="0" applyNumberFormat="1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right" vertical="center"/>
    </xf>
    <xf numFmtId="166" fontId="4" fillId="0" borderId="4" xfId="2" applyNumberFormat="1" applyFont="1" applyBorder="1" applyAlignment="1" applyProtection="1">
      <alignment horizontal="right" vertical="center" indent="1"/>
    </xf>
    <xf numFmtId="168" fontId="4" fillId="0" borderId="1" xfId="0" applyNumberFormat="1" applyFont="1" applyFill="1" applyBorder="1" applyAlignment="1" applyProtection="1">
      <alignment vertical="center"/>
    </xf>
    <xf numFmtId="166" fontId="7" fillId="2" borderId="11" xfId="2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166" fontId="4" fillId="2" borderId="0" xfId="2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166" fontId="7" fillId="2" borderId="18" xfId="2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0" xfId="0" applyFont="1" applyFill="1" applyProtection="1"/>
    <xf numFmtId="166" fontId="4" fillId="5" borderId="8" xfId="2" applyNumberFormat="1" applyFont="1" applyFill="1" applyBorder="1" applyAlignment="1" applyProtection="1">
      <alignment horizontal="center" vertical="center"/>
      <protection locked="0"/>
    </xf>
    <xf numFmtId="166" fontId="4" fillId="5" borderId="16" xfId="2" applyNumberFormat="1" applyFont="1" applyFill="1" applyBorder="1" applyAlignment="1" applyProtection="1">
      <alignment horizontal="center" vertical="center"/>
      <protection locked="0"/>
    </xf>
    <xf numFmtId="166" fontId="4" fillId="5" borderId="32" xfId="2" applyNumberFormat="1" applyFont="1" applyFill="1" applyBorder="1" applyAlignment="1" applyProtection="1">
      <alignment horizontal="center" vertical="center"/>
      <protection locked="0"/>
    </xf>
    <xf numFmtId="166" fontId="4" fillId="5" borderId="10" xfId="2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4" fontId="4" fillId="5" borderId="2" xfId="2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166" fontId="4" fillId="2" borderId="12" xfId="2" applyNumberFormat="1" applyFont="1" applyFill="1" applyBorder="1" applyAlignment="1" applyProtection="1">
      <alignment horizontal="right" vertical="center"/>
    </xf>
    <xf numFmtId="0" fontId="4" fillId="5" borderId="9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4" borderId="0" xfId="0" applyFont="1" applyFill="1" applyProtection="1"/>
    <xf numFmtId="166" fontId="4" fillId="2" borderId="15" xfId="2" applyNumberFormat="1" applyFont="1" applyFill="1" applyBorder="1" applyAlignment="1" applyProtection="1">
      <alignment horizontal="right" vertical="center"/>
    </xf>
    <xf numFmtId="166" fontId="7" fillId="0" borderId="34" xfId="2" applyNumberFormat="1" applyFont="1" applyBorder="1" applyAlignment="1" applyProtection="1">
      <alignment horizontal="right" vertical="center"/>
    </xf>
    <xf numFmtId="166" fontId="7" fillId="2" borderId="14" xfId="2" applyNumberFormat="1" applyFont="1" applyFill="1" applyBorder="1" applyAlignment="1" applyProtection="1">
      <alignment horizontal="center"/>
    </xf>
    <xf numFmtId="168" fontId="4" fillId="0" borderId="1" xfId="0" applyNumberFormat="1" applyFont="1" applyBorder="1" applyAlignment="1" applyProtection="1">
      <alignment horizontal="left" vertical="center"/>
    </xf>
    <xf numFmtId="0" fontId="13" fillId="2" borderId="0" xfId="0" applyFont="1" applyFill="1" applyProtection="1"/>
    <xf numFmtId="0" fontId="4" fillId="0" borderId="1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 indent="1"/>
    </xf>
    <xf numFmtId="0" fontId="13" fillId="2" borderId="3" xfId="0" applyFont="1" applyFill="1" applyBorder="1" applyAlignment="1" applyProtection="1">
      <alignment horizontal="left" vertical="center" indent="1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166" fontId="7" fillId="2" borderId="0" xfId="2" applyNumberFormat="1" applyFont="1" applyFill="1" applyBorder="1" applyAlignment="1" applyProtection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6" fontId="4" fillId="2" borderId="1" xfId="2" applyNumberFormat="1" applyFont="1" applyFill="1" applyBorder="1" applyAlignment="1">
      <alignment vertical="center"/>
    </xf>
    <xf numFmtId="166" fontId="4" fillId="2" borderId="5" xfId="2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6" fontId="4" fillId="2" borderId="32" xfId="2" applyNumberFormat="1" applyFont="1" applyFill="1" applyBorder="1" applyAlignment="1">
      <alignment vertical="center"/>
    </xf>
    <xf numFmtId="166" fontId="4" fillId="2" borderId="34" xfId="2" applyNumberFormat="1" applyFont="1" applyFill="1" applyBorder="1" applyAlignment="1">
      <alignment vertical="center"/>
    </xf>
    <xf numFmtId="166" fontId="7" fillId="2" borderId="35" xfId="2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166" fontId="4" fillId="2" borderId="33" xfId="2" applyNumberFormat="1" applyFont="1" applyFill="1" applyBorder="1" applyAlignment="1">
      <alignment vertical="center"/>
    </xf>
    <xf numFmtId="166" fontId="7" fillId="2" borderId="1" xfId="2" applyNumberFormat="1" applyFont="1" applyFill="1" applyBorder="1" applyAlignment="1">
      <alignment horizontal="center" vertical="center"/>
    </xf>
    <xf numFmtId="166" fontId="4" fillId="5" borderId="1" xfId="2" applyNumberFormat="1" applyFont="1" applyFill="1" applyBorder="1" applyAlignment="1" applyProtection="1">
      <alignment vertical="center"/>
      <protection locked="0"/>
    </xf>
    <xf numFmtId="166" fontId="4" fillId="5" borderId="32" xfId="2" applyNumberFormat="1" applyFont="1" applyFill="1" applyBorder="1" applyAlignment="1" applyProtection="1">
      <alignment vertical="center"/>
      <protection locked="0"/>
    </xf>
    <xf numFmtId="166" fontId="4" fillId="5" borderId="5" xfId="2" applyNumberFormat="1" applyFont="1" applyFill="1" applyBorder="1" applyAlignment="1" applyProtection="1">
      <alignment vertical="center"/>
      <protection locked="0"/>
    </xf>
    <xf numFmtId="166" fontId="4" fillId="5" borderId="33" xfId="2" applyNumberFormat="1" applyFont="1" applyFill="1" applyBorder="1" applyAlignment="1" applyProtection="1">
      <alignment horizontal="left" vertical="center"/>
      <protection locked="0"/>
    </xf>
    <xf numFmtId="166" fontId="7" fillId="5" borderId="32" xfId="2" applyNumberFormat="1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vertical="center"/>
    </xf>
    <xf numFmtId="0" fontId="0" fillId="2" borderId="0" xfId="0" applyFill="1" applyBorder="1"/>
    <xf numFmtId="0" fontId="0" fillId="3" borderId="0" xfId="0" applyFill="1" applyBorder="1"/>
    <xf numFmtId="0" fontId="0" fillId="3" borderId="26" xfId="0" applyFill="1" applyBorder="1"/>
    <xf numFmtId="0" fontId="0" fillId="3" borderId="20" xfId="0" applyFill="1" applyBorder="1"/>
    <xf numFmtId="0" fontId="0" fillId="3" borderId="27" xfId="0" applyFill="1" applyBorder="1"/>
    <xf numFmtId="0" fontId="0" fillId="3" borderId="36" xfId="0" applyFill="1" applyBorder="1"/>
    <xf numFmtId="0" fontId="0" fillId="3" borderId="37" xfId="0" applyFill="1" applyBorder="1"/>
    <xf numFmtId="0" fontId="0" fillId="2" borderId="36" xfId="0" applyFill="1" applyBorder="1"/>
    <xf numFmtId="0" fontId="0" fillId="2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2" borderId="36" xfId="0" applyFont="1" applyFill="1" applyBorder="1" applyAlignment="1"/>
    <xf numFmtId="0" fontId="0" fillId="2" borderId="0" xfId="0" applyFont="1" applyFill="1" applyBorder="1" applyAlignment="1"/>
    <xf numFmtId="0" fontId="0" fillId="2" borderId="37" xfId="0" applyFont="1" applyFill="1" applyBorder="1" applyAlignment="1"/>
    <xf numFmtId="0" fontId="16" fillId="2" borderId="0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left" vertical="center" inden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center"/>
      <protection locked="0"/>
    </xf>
    <xf numFmtId="0" fontId="0" fillId="6" borderId="0" xfId="0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 horizontal="right" wrapText="1"/>
    </xf>
    <xf numFmtId="0" fontId="4" fillId="2" borderId="1" xfId="0" applyFont="1" applyFill="1" applyBorder="1" applyAlignment="1" applyProtection="1">
      <alignment horizontal="left" vertical="center" indent="1"/>
    </xf>
    <xf numFmtId="0" fontId="4" fillId="0" borderId="45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1" fontId="4" fillId="0" borderId="46" xfId="1" applyNumberFormat="1" applyFont="1" applyBorder="1" applyAlignment="1">
      <alignment horizontal="center" vertical="center"/>
    </xf>
    <xf numFmtId="1" fontId="4" fillId="0" borderId="47" xfId="1" applyNumberFormat="1" applyFont="1" applyBorder="1" applyAlignment="1">
      <alignment horizontal="center" vertical="center"/>
    </xf>
    <xf numFmtId="1" fontId="4" fillId="0" borderId="30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right" wrapText="1"/>
    </xf>
    <xf numFmtId="0" fontId="4" fillId="2" borderId="4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wrapText="1"/>
    </xf>
    <xf numFmtId="1" fontId="4" fillId="0" borderId="53" xfId="2" applyNumberFormat="1" applyFont="1" applyBorder="1" applyAlignment="1" applyProtection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1" fontId="4" fillId="5" borderId="53" xfId="1" applyNumberFormat="1" applyFont="1" applyFill="1" applyBorder="1" applyAlignment="1" applyProtection="1">
      <alignment horizontal="center" vertical="center"/>
      <protection locked="0"/>
    </xf>
    <xf numFmtId="1" fontId="4" fillId="7" borderId="53" xfId="1" applyNumberFormat="1" applyFont="1" applyFill="1" applyBorder="1" applyAlignment="1" applyProtection="1">
      <alignment horizontal="center" vertical="center"/>
      <protection locked="0"/>
    </xf>
    <xf numFmtId="168" fontId="4" fillId="5" borderId="53" xfId="0" applyNumberFormat="1" applyFont="1" applyFill="1" applyBorder="1" applyAlignment="1" applyProtection="1">
      <alignment horizontal="center" vertical="center"/>
      <protection locked="0"/>
    </xf>
    <xf numFmtId="168" fontId="4" fillId="2" borderId="53" xfId="0" applyNumberFormat="1" applyFont="1" applyFill="1" applyBorder="1" applyAlignment="1" applyProtection="1">
      <alignment vertical="center"/>
    </xf>
    <xf numFmtId="168" fontId="4" fillId="5" borderId="53" xfId="1" applyNumberFormat="1" applyFont="1" applyFill="1" applyBorder="1" applyAlignment="1" applyProtection="1">
      <alignment horizontal="center" vertical="center"/>
      <protection locked="0"/>
    </xf>
    <xf numFmtId="9" fontId="4" fillId="2" borderId="53" xfId="3" applyFont="1" applyFill="1" applyBorder="1" applyAlignment="1" applyProtection="1">
      <alignment horizontal="center" vertical="center"/>
    </xf>
    <xf numFmtId="1" fontId="4" fillId="2" borderId="53" xfId="3" applyNumberFormat="1" applyFont="1" applyFill="1" applyBorder="1" applyAlignment="1" applyProtection="1">
      <alignment horizontal="center" vertical="center"/>
    </xf>
    <xf numFmtId="0" fontId="4" fillId="8" borderId="53" xfId="0" applyFont="1" applyFill="1" applyBorder="1" applyAlignment="1" applyProtection="1">
      <alignment horizontal="center" vertical="center"/>
      <protection locked="0"/>
    </xf>
    <xf numFmtId="1" fontId="4" fillId="8" borderId="53" xfId="1" applyNumberFormat="1" applyFont="1" applyFill="1" applyBorder="1" applyAlignment="1" applyProtection="1">
      <alignment horizontal="center" vertical="center"/>
      <protection locked="0"/>
    </xf>
    <xf numFmtId="168" fontId="4" fillId="8" borderId="53" xfId="0" applyNumberFormat="1" applyFont="1" applyFill="1" applyBorder="1" applyAlignment="1" applyProtection="1">
      <alignment horizontal="center" vertical="center"/>
      <protection locked="0"/>
    </xf>
    <xf numFmtId="168" fontId="4" fillId="8" borderId="53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>
      <alignment horizontal="left" vertical="center" indent="1"/>
    </xf>
    <xf numFmtId="1" fontId="4" fillId="2" borderId="0" xfId="1" applyNumberFormat="1" applyFont="1" applyFill="1" applyBorder="1" applyAlignment="1">
      <alignment horizontal="center" vertical="center"/>
    </xf>
    <xf numFmtId="168" fontId="4" fillId="2" borderId="0" xfId="3" applyNumberFormat="1" applyFont="1" applyFill="1" applyBorder="1" applyAlignment="1">
      <alignment horizontal="center" vertical="center"/>
    </xf>
    <xf numFmtId="168" fontId="4" fillId="2" borderId="0" xfId="3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 vertical="center"/>
    </xf>
    <xf numFmtId="168" fontId="4" fillId="2" borderId="0" xfId="3" applyNumberFormat="1" applyFont="1" applyFill="1" applyBorder="1" applyAlignment="1" applyProtection="1">
      <alignment vertical="center"/>
    </xf>
    <xf numFmtId="1" fontId="4" fillId="2" borderId="0" xfId="2" applyNumberFormat="1" applyFont="1" applyFill="1" applyBorder="1" applyAlignment="1" applyProtection="1">
      <alignment horizontal="center" vertical="center"/>
    </xf>
    <xf numFmtId="0" fontId="4" fillId="8" borderId="53" xfId="0" applyNumberFormat="1" applyFont="1" applyFill="1" applyBorder="1" applyAlignment="1" applyProtection="1">
      <alignment horizontal="left" vertical="center" indent="1"/>
      <protection locked="0"/>
    </xf>
    <xf numFmtId="0" fontId="4" fillId="5" borderId="53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Alignment="1">
      <alignment horizontal="right" wrapText="1"/>
    </xf>
    <xf numFmtId="0" fontId="0" fillId="8" borderId="0" xfId="0" applyFill="1" applyAlignment="1">
      <alignment horizontal="right" wrapText="1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right" vertical="center"/>
    </xf>
    <xf numFmtId="169" fontId="16" fillId="2" borderId="37" xfId="0" applyNumberFormat="1" applyFont="1" applyFill="1" applyBorder="1" applyAlignment="1">
      <alignment horizontal="left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indent="2"/>
    </xf>
    <xf numFmtId="0" fontId="7" fillId="0" borderId="4" xfId="0" applyFont="1" applyBorder="1" applyAlignment="1" applyProtection="1">
      <alignment horizontal="right" vertical="center"/>
    </xf>
    <xf numFmtId="165" fontId="6" fillId="2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9" fillId="2" borderId="3" xfId="4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9" fillId="2" borderId="4" xfId="4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9" fontId="4" fillId="0" borderId="45" xfId="3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0" fillId="2" borderId="0" xfId="0" applyFill="1" applyProtection="1"/>
    <xf numFmtId="0" fontId="17" fillId="2" borderId="1" xfId="0" applyFont="1" applyFill="1" applyBorder="1" applyAlignment="1">
      <alignment vertical="center"/>
    </xf>
    <xf numFmtId="0" fontId="17" fillId="0" borderId="49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left" vertical="center" indent="1"/>
    </xf>
    <xf numFmtId="0" fontId="18" fillId="0" borderId="60" xfId="0" applyFont="1" applyBorder="1"/>
    <xf numFmtId="0" fontId="7" fillId="0" borderId="65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left" vertical="center" indent="1"/>
    </xf>
    <xf numFmtId="168" fontId="19" fillId="8" borderId="53" xfId="0" applyNumberFormat="1" applyFont="1" applyFill="1" applyBorder="1" applyAlignment="1" applyProtection="1">
      <alignment horizontal="center" vertical="center"/>
      <protection locked="0"/>
    </xf>
    <xf numFmtId="168" fontId="19" fillId="5" borderId="53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indent="5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9" fillId="2" borderId="6" xfId="4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9" fillId="2" borderId="3" xfId="4" applyFont="1" applyFill="1" applyBorder="1" applyAlignment="1" applyProtection="1">
      <alignment horizontal="left" vertical="center"/>
      <protection locked="0"/>
    </xf>
    <xf numFmtId="0" fontId="9" fillId="2" borderId="4" xfId="4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166" fontId="4" fillId="5" borderId="1" xfId="2" applyNumberFormat="1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4" fillId="5" borderId="2" xfId="4" applyFont="1" applyFill="1" applyBorder="1" applyAlignment="1" applyProtection="1">
      <alignment horizontal="center" vertical="center"/>
      <protection locked="0"/>
    </xf>
    <xf numFmtId="0" fontId="14" fillId="5" borderId="4" xfId="4" applyFont="1" applyFill="1" applyBorder="1" applyAlignment="1" applyProtection="1">
      <alignment horizontal="center" vertical="center"/>
      <protection locked="0"/>
    </xf>
    <xf numFmtId="0" fontId="4" fillId="5" borderId="1" xfId="4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64" fontId="4" fillId="5" borderId="2" xfId="1" applyNumberFormat="1" applyFont="1" applyFill="1" applyBorder="1" applyAlignment="1" applyProtection="1">
      <alignment horizontal="center" vertical="center"/>
      <protection locked="0"/>
    </xf>
    <xf numFmtId="164" fontId="4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9" fillId="2" borderId="2" xfId="4" applyFont="1" applyFill="1" applyBorder="1" applyAlignment="1" applyProtection="1">
      <alignment horizontal="center" vertical="center"/>
      <protection locked="0"/>
    </xf>
    <xf numFmtId="0" fontId="9" fillId="2" borderId="3" xfId="4" applyFont="1" applyFill="1" applyBorder="1" applyAlignment="1" applyProtection="1">
      <alignment horizontal="center" vertical="center"/>
      <protection locked="0"/>
    </xf>
    <xf numFmtId="0" fontId="9" fillId="2" borderId="4" xfId="4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indent="1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164" fontId="4" fillId="5" borderId="1" xfId="1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64" fontId="4" fillId="5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11" fillId="2" borderId="0" xfId="0" applyNumberFormat="1" applyFont="1" applyFill="1" applyAlignment="1">
      <alignment horizontal="center" vertical="center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5" borderId="7" xfId="0" applyNumberFormat="1" applyFont="1" applyFill="1" applyBorder="1" applyAlignment="1" applyProtection="1">
      <alignment horizontal="center" vertical="center"/>
      <protection locked="0"/>
    </xf>
    <xf numFmtId="0" fontId="4" fillId="5" borderId="44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left" inden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wrapText="1"/>
    </xf>
    <xf numFmtId="0" fontId="4" fillId="5" borderId="22" xfId="0" applyFont="1" applyFill="1" applyBorder="1" applyAlignment="1" applyProtection="1">
      <alignment horizontal="left" vertical="top" wrapText="1"/>
      <protection locked="0"/>
    </xf>
    <xf numFmtId="0" fontId="4" fillId="5" borderId="23" xfId="0" applyFont="1" applyFill="1" applyBorder="1" applyAlignment="1" applyProtection="1">
      <alignment horizontal="left" vertical="top" wrapText="1"/>
      <protection locked="0"/>
    </xf>
    <xf numFmtId="0" fontId="4" fillId="5" borderId="24" xfId="0" applyFont="1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9" fontId="4" fillId="5" borderId="22" xfId="0" applyNumberFormat="1" applyFont="1" applyFill="1" applyBorder="1" applyAlignment="1" applyProtection="1">
      <alignment horizontal="left" vertical="top" wrapText="1"/>
      <protection locked="0"/>
    </xf>
    <xf numFmtId="49" fontId="4" fillId="5" borderId="23" xfId="0" applyNumberFormat="1" applyFont="1" applyFill="1" applyBorder="1" applyAlignment="1" applyProtection="1">
      <alignment horizontal="left" vertical="top" wrapText="1"/>
      <protection locked="0"/>
    </xf>
    <xf numFmtId="49" fontId="4" fillId="5" borderId="24" xfId="0" applyNumberFormat="1" applyFont="1" applyFill="1" applyBorder="1" applyAlignment="1" applyProtection="1">
      <alignment horizontal="left" vertical="top" wrapText="1"/>
      <protection locked="0"/>
    </xf>
    <xf numFmtId="0" fontId="13" fillId="3" borderId="41" xfId="0" applyFont="1" applyFill="1" applyBorder="1" applyAlignment="1">
      <alignment horizontal="left" vertical="center" indent="1"/>
    </xf>
    <xf numFmtId="0" fontId="13" fillId="3" borderId="42" xfId="0" applyFont="1" applyFill="1" applyBorder="1" applyAlignment="1">
      <alignment horizontal="left" vertical="center" indent="1"/>
    </xf>
    <xf numFmtId="0" fontId="13" fillId="3" borderId="43" xfId="0" applyFont="1" applyFill="1" applyBorder="1" applyAlignment="1">
      <alignment horizontal="left" vertical="center" indent="1"/>
    </xf>
    <xf numFmtId="0" fontId="13" fillId="3" borderId="55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indent="1"/>
    </xf>
    <xf numFmtId="0" fontId="11" fillId="2" borderId="0" xfId="0" applyNumberFormat="1" applyFont="1" applyFill="1" applyAlignment="1">
      <alignment horizontal="center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left" vertical="center" indent="1"/>
    </xf>
    <xf numFmtId="0" fontId="7" fillId="2" borderId="4" xfId="0" applyFont="1" applyFill="1" applyBorder="1" applyAlignment="1" applyProtection="1">
      <alignment horizontal="left" vertical="center" indent="1"/>
    </xf>
    <xf numFmtId="0" fontId="11" fillId="2" borderId="0" xfId="0" applyFont="1" applyFill="1" applyBorder="1" applyAlignment="1" applyProtection="1">
      <alignment horizontal="center"/>
    </xf>
    <xf numFmtId="0" fontId="13" fillId="3" borderId="21" xfId="0" applyFont="1" applyFill="1" applyBorder="1" applyAlignment="1" applyProtection="1">
      <alignment horizontal="left" vertical="center" indent="1"/>
    </xf>
    <xf numFmtId="0" fontId="13" fillId="3" borderId="19" xfId="0" applyFont="1" applyFill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horizontal="left" vertical="center" indent="2"/>
      <protection locked="0"/>
    </xf>
    <xf numFmtId="0" fontId="4" fillId="5" borderId="3" xfId="0" applyFont="1" applyFill="1" applyBorder="1" applyAlignment="1" applyProtection="1">
      <alignment horizontal="left" vertical="center" indent="2"/>
      <protection locked="0"/>
    </xf>
    <xf numFmtId="0" fontId="4" fillId="5" borderId="4" xfId="0" applyFont="1" applyFill="1" applyBorder="1" applyAlignment="1" applyProtection="1">
      <alignment horizontal="left" vertical="center" indent="2"/>
      <protection locked="0"/>
    </xf>
    <xf numFmtId="0" fontId="4" fillId="2" borderId="2" xfId="0" applyFont="1" applyFill="1" applyBorder="1" applyAlignment="1" applyProtection="1">
      <alignment horizontal="left" vertical="center" indent="2"/>
    </xf>
    <xf numFmtId="0" fontId="4" fillId="2" borderId="3" xfId="0" applyFont="1" applyFill="1" applyBorder="1" applyAlignment="1" applyProtection="1">
      <alignment horizontal="left" vertical="center" indent="2"/>
    </xf>
    <xf numFmtId="0" fontId="4" fillId="2" borderId="4" xfId="0" applyFont="1" applyFill="1" applyBorder="1" applyAlignment="1" applyProtection="1">
      <alignment horizontal="left" vertical="center" indent="2"/>
    </xf>
    <xf numFmtId="0" fontId="7" fillId="0" borderId="4" xfId="0" applyFont="1" applyBorder="1" applyAlignment="1" applyProtection="1">
      <alignment horizontal="right" vertical="center"/>
    </xf>
    <xf numFmtId="0" fontId="13" fillId="3" borderId="2" xfId="0" applyFont="1" applyFill="1" applyBorder="1" applyAlignment="1" applyProtection="1">
      <alignment horizontal="left" vertical="center" indent="1"/>
    </xf>
    <xf numFmtId="0" fontId="13" fillId="3" borderId="3" xfId="0" applyFont="1" applyFill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2"/>
    </xf>
    <xf numFmtId="0" fontId="4" fillId="0" borderId="3" xfId="0" applyFont="1" applyBorder="1" applyAlignment="1" applyProtection="1">
      <alignment horizontal="left" vertical="center" indent="2"/>
    </xf>
    <xf numFmtId="0" fontId="4" fillId="0" borderId="4" xfId="0" applyFont="1" applyBorder="1" applyAlignment="1" applyProtection="1">
      <alignment horizontal="left" vertical="center" indent="2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0DFEE"/>
      <color rgb="FFE6EDF8"/>
      <color rgb="FFE9D6F4"/>
      <color rgb="FF6460AA"/>
      <color rgb="FF123985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179456</xdr:colOff>
      <xdr:row>4</xdr:row>
      <xdr:rowOff>69021</xdr:rowOff>
    </xdr:from>
    <xdr:to>
      <xdr:col>4</xdr:col>
      <xdr:colOff>1168952</xdr:colOff>
      <xdr:row>16</xdr:row>
      <xdr:rowOff>98839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A761982-C61D-E945-B0CF-0359F2CF6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56" y="897282"/>
          <a:ext cx="6400800" cy="25146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</xdr:row>
      <xdr:rowOff>33119</xdr:rowOff>
    </xdr:from>
    <xdr:to>
      <xdr:col>4</xdr:col>
      <xdr:colOff>865586</xdr:colOff>
      <xdr:row>13</xdr:row>
      <xdr:rowOff>119465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163F476-DA14-8246-9964-198724099A06}"/>
            </a:ext>
          </a:extLst>
        </xdr:cNvPr>
        <xdr:cNvSpPr txBox="1"/>
      </xdr:nvSpPr>
      <xdr:spPr>
        <a:xfrm>
          <a:off x="4084320" y="2471519"/>
          <a:ext cx="2227026" cy="2895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4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CLASSEUR DE DEMANDE</a:t>
          </a:r>
          <a:endParaRPr lang="en-CA" sz="14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kapps.winnipeg.ca/dmis/docext/viewdoc.asp?documenttypeid=1&amp;docid=1770" TargetMode="External"/><Relationship Id="rId2" Type="http://schemas.openxmlformats.org/officeDocument/2006/relationships/hyperlink" Target="https://winnipeg.ca/ppd/Documents/CityPlanning/Housing/AffordableHousingOpportunities/Housing-Improvement-Zones.pdf" TargetMode="External"/><Relationship Id="rId1" Type="http://schemas.openxmlformats.org/officeDocument/2006/relationships/hyperlink" Target="https://winnipeg.ca/ppd/Documents/CityPlanning/Housing/AffordableHousingOpportunities/Housing-Improvement-Zones.pdf" TargetMode="External"/><Relationship Id="rId4" Type="http://schemas.openxmlformats.org/officeDocument/2006/relationships/hyperlink" Target="https://www03.cmhc-schl.gc.ca/hmip-pimh/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0835-FA8B-544E-8AE6-8AF91C4F2AA4}">
  <dimension ref="A1:E42"/>
  <sheetViews>
    <sheetView tabSelected="1" showRuler="0" view="pageLayout" zoomScale="150" zoomScalePageLayoutView="150" workbookViewId="0">
      <selection activeCell="A8" sqref="A8:H8"/>
    </sheetView>
  </sheetViews>
  <sheetFormatPr baseColWidth="10" defaultColWidth="10.6640625" defaultRowHeight="16"/>
  <cols>
    <col min="1" max="4" width="17.83203125" style="6" customWidth="1"/>
    <col min="5" max="5" width="17.33203125" style="6" customWidth="1"/>
    <col min="6" max="16384" width="10.6640625" style="6"/>
  </cols>
  <sheetData>
    <row r="1" spans="1:5">
      <c r="A1" s="129"/>
      <c r="B1" s="130"/>
      <c r="C1" s="130"/>
      <c r="D1" s="130"/>
      <c r="E1" s="131"/>
    </row>
    <row r="2" spans="1:5">
      <c r="A2" s="132"/>
      <c r="B2" s="128"/>
      <c r="C2" s="128"/>
      <c r="D2" s="128"/>
      <c r="E2" s="133"/>
    </row>
    <row r="3" spans="1:5">
      <c r="A3" s="134"/>
      <c r="B3" s="127"/>
      <c r="C3" s="127"/>
      <c r="D3" s="127"/>
      <c r="E3" s="135"/>
    </row>
    <row r="4" spans="1:5">
      <c r="A4" s="134"/>
      <c r="B4" s="127"/>
      <c r="C4" s="127"/>
      <c r="D4" s="127"/>
      <c r="E4" s="135"/>
    </row>
    <row r="5" spans="1:5">
      <c r="A5" s="134"/>
      <c r="B5" s="127"/>
      <c r="C5" s="127"/>
      <c r="D5" s="127"/>
      <c r="E5" s="135"/>
    </row>
    <row r="6" spans="1:5">
      <c r="A6" s="134"/>
      <c r="B6" s="127"/>
      <c r="C6" s="127"/>
      <c r="D6" s="127"/>
      <c r="E6" s="135"/>
    </row>
    <row r="7" spans="1:5">
      <c r="A7" s="134"/>
      <c r="B7" s="127"/>
      <c r="C7" s="127"/>
      <c r="D7" s="127"/>
      <c r="E7" s="135"/>
    </row>
    <row r="8" spans="1:5">
      <c r="A8" s="134"/>
      <c r="B8" s="127"/>
      <c r="C8" s="127"/>
      <c r="D8" s="127"/>
      <c r="E8" s="135"/>
    </row>
    <row r="9" spans="1:5">
      <c r="A9" s="134"/>
      <c r="B9" s="127"/>
      <c r="C9" s="127"/>
      <c r="D9" s="127"/>
      <c r="E9" s="135"/>
    </row>
    <row r="10" spans="1:5">
      <c r="A10" s="134"/>
      <c r="B10" s="127"/>
      <c r="C10" s="127"/>
      <c r="D10" s="127"/>
      <c r="E10" s="135"/>
    </row>
    <row r="11" spans="1:5">
      <c r="A11" s="134"/>
      <c r="B11" s="127"/>
      <c r="C11" s="127"/>
      <c r="D11" s="127"/>
      <c r="E11" s="135"/>
    </row>
    <row r="12" spans="1:5">
      <c r="A12" s="134"/>
      <c r="B12" s="127"/>
      <c r="C12" s="127"/>
      <c r="D12" s="127"/>
      <c r="E12" s="135"/>
    </row>
    <row r="13" spans="1:5">
      <c r="A13" s="134"/>
      <c r="B13" s="127"/>
      <c r="C13" s="127"/>
      <c r="D13" s="127"/>
      <c r="E13" s="135"/>
    </row>
    <row r="14" spans="1:5">
      <c r="A14" s="134"/>
      <c r="B14" s="127"/>
      <c r="C14" s="127"/>
      <c r="D14" s="127"/>
      <c r="E14" s="135"/>
    </row>
    <row r="15" spans="1:5">
      <c r="A15" s="134"/>
      <c r="B15" s="127"/>
      <c r="C15" s="127"/>
      <c r="D15" s="127"/>
      <c r="E15" s="135"/>
    </row>
    <row r="16" spans="1:5">
      <c r="A16" s="134"/>
      <c r="B16" s="127"/>
      <c r="C16" s="127"/>
      <c r="D16" s="127"/>
      <c r="E16" s="135"/>
    </row>
    <row r="17" spans="1:5">
      <c r="A17" s="134"/>
      <c r="B17" s="127"/>
      <c r="C17" s="127"/>
      <c r="D17" s="127"/>
      <c r="E17" s="135"/>
    </row>
    <row r="18" spans="1:5">
      <c r="A18" s="134"/>
      <c r="B18" s="127"/>
      <c r="C18" s="127"/>
      <c r="D18" s="142" t="s">
        <v>19</v>
      </c>
      <c r="E18" s="197" t="s">
        <v>103</v>
      </c>
    </row>
    <row r="19" spans="1:5">
      <c r="A19" s="134"/>
      <c r="B19" s="127"/>
      <c r="C19" s="127"/>
      <c r="D19" s="127"/>
      <c r="E19" s="135"/>
    </row>
    <row r="20" spans="1:5" ht="54" customHeight="1">
      <c r="A20" s="134"/>
      <c r="B20" s="234" t="s">
        <v>97</v>
      </c>
      <c r="C20" s="234"/>
      <c r="D20" s="234"/>
      <c r="E20" s="135"/>
    </row>
    <row r="21" spans="1:5">
      <c r="A21" s="134"/>
      <c r="B21" s="236" t="s">
        <v>98</v>
      </c>
      <c r="C21" s="236"/>
      <c r="D21" s="236"/>
      <c r="E21" s="135"/>
    </row>
    <row r="22" spans="1:5">
      <c r="A22" s="134"/>
      <c r="B22" s="236" t="s">
        <v>99</v>
      </c>
      <c r="C22" s="236"/>
      <c r="D22" s="236"/>
      <c r="E22" s="135"/>
    </row>
    <row r="23" spans="1:5">
      <c r="A23" s="134"/>
      <c r="B23" s="236" t="s">
        <v>100</v>
      </c>
      <c r="C23" s="236"/>
      <c r="D23" s="236"/>
      <c r="E23" s="135"/>
    </row>
    <row r="24" spans="1:5">
      <c r="A24" s="134"/>
      <c r="B24" s="236" t="s">
        <v>101</v>
      </c>
      <c r="C24" s="236"/>
      <c r="D24" s="236"/>
      <c r="E24" s="135"/>
    </row>
    <row r="25" spans="1:5">
      <c r="A25" s="134"/>
      <c r="B25" s="236" t="s">
        <v>102</v>
      </c>
      <c r="C25" s="236"/>
      <c r="D25" s="236"/>
      <c r="E25" s="135"/>
    </row>
    <row r="26" spans="1:5">
      <c r="A26" s="134"/>
      <c r="B26" s="127"/>
      <c r="C26" s="127"/>
      <c r="D26" s="127"/>
      <c r="E26" s="135"/>
    </row>
    <row r="27" spans="1:5" ht="50" customHeight="1">
      <c r="A27" s="134"/>
      <c r="B27" s="235" t="s">
        <v>20</v>
      </c>
      <c r="C27" s="235"/>
      <c r="D27" s="235"/>
      <c r="E27" s="135"/>
    </row>
    <row r="28" spans="1:5">
      <c r="A28" s="134"/>
      <c r="B28" s="127"/>
      <c r="C28" s="127"/>
      <c r="D28" s="127"/>
      <c r="E28" s="135"/>
    </row>
    <row r="29" spans="1:5">
      <c r="A29" s="134"/>
      <c r="B29" s="127"/>
      <c r="C29" s="127"/>
      <c r="D29" s="127"/>
      <c r="E29" s="135"/>
    </row>
    <row r="30" spans="1:5">
      <c r="A30" s="134"/>
      <c r="B30" s="127"/>
      <c r="C30" s="127"/>
      <c r="D30" s="127"/>
      <c r="E30" s="135"/>
    </row>
    <row r="31" spans="1:5">
      <c r="A31" s="134"/>
      <c r="B31" s="127"/>
      <c r="C31" s="127"/>
      <c r="D31" s="127"/>
      <c r="E31" s="135"/>
    </row>
    <row r="32" spans="1:5">
      <c r="A32" s="134"/>
      <c r="B32" s="233" t="s">
        <v>104</v>
      </c>
      <c r="C32" s="233"/>
      <c r="D32" s="233"/>
      <c r="E32" s="135"/>
    </row>
    <row r="33" spans="1:5" ht="16" customHeight="1">
      <c r="A33" s="134"/>
      <c r="B33" s="233"/>
      <c r="C33" s="233"/>
      <c r="D33" s="233"/>
      <c r="E33" s="135"/>
    </row>
    <row r="34" spans="1:5">
      <c r="A34" s="134"/>
      <c r="B34" s="127"/>
      <c r="C34" s="127"/>
      <c r="D34" s="127"/>
      <c r="E34" s="135"/>
    </row>
    <row r="35" spans="1:5">
      <c r="A35" s="139"/>
      <c r="B35" s="140"/>
      <c r="C35" s="140"/>
      <c r="D35" s="140"/>
      <c r="E35" s="141"/>
    </row>
    <row r="36" spans="1:5">
      <c r="A36" s="134"/>
      <c r="B36" s="127"/>
      <c r="C36" s="127"/>
      <c r="D36" s="127"/>
      <c r="E36" s="135"/>
    </row>
    <row r="37" spans="1:5">
      <c r="A37" s="134"/>
      <c r="B37" s="127"/>
      <c r="C37" s="127"/>
      <c r="D37" s="127"/>
      <c r="E37" s="135"/>
    </row>
    <row r="38" spans="1:5">
      <c r="A38" s="134"/>
      <c r="B38" s="127"/>
      <c r="C38" s="127"/>
      <c r="D38" s="127"/>
      <c r="E38" s="135"/>
    </row>
    <row r="39" spans="1:5">
      <c r="A39" s="134"/>
      <c r="B39" s="127"/>
      <c r="C39" s="127"/>
      <c r="D39" s="127"/>
      <c r="E39" s="135"/>
    </row>
    <row r="40" spans="1:5">
      <c r="A40" s="134"/>
      <c r="B40" s="127"/>
      <c r="C40" s="127"/>
      <c r="D40" s="127"/>
      <c r="E40" s="135"/>
    </row>
    <row r="41" spans="1:5">
      <c r="A41" s="132"/>
      <c r="B41" s="128"/>
      <c r="C41" s="128"/>
      <c r="D41" s="128"/>
      <c r="E41" s="133"/>
    </row>
    <row r="42" spans="1:5">
      <c r="A42" s="136"/>
      <c r="B42" s="137"/>
      <c r="C42" s="137"/>
      <c r="D42" s="137"/>
      <c r="E42" s="138"/>
    </row>
  </sheetData>
  <sheetProtection algorithmName="SHA-512" hashValue="JSm+0lWITRGU7xJkuBlTKCXytVLsN0BQsLZlrC38Om3HsiGKihbZ0JeNRgXfwfuyFNPaanKDjWLtCU2xYzKgYQ==" saltValue="35w9k1dZJbIOhY09GcTvuQ==" spinCount="100000" sheet="1" objects="1" scenarios="1" selectLockedCells="1" selectUnlockedCells="1"/>
  <mergeCells count="8">
    <mergeCell ref="B32:D33"/>
    <mergeCell ref="B20:D20"/>
    <mergeCell ref="B27:D27"/>
    <mergeCell ref="B21:D21"/>
    <mergeCell ref="B22:D22"/>
    <mergeCell ref="B23:D23"/>
    <mergeCell ref="B24:D24"/>
    <mergeCell ref="B25:D25"/>
  </mergeCells>
  <printOptions horizontalCentered="1"/>
  <pageMargins left="0.5" right="0.5" top="0.75" bottom="0.5" header="0.3" footer="0.3"/>
  <pageSetup orientation="portrait" horizontalDpi="0" verticalDpi="0"/>
  <headerFooter>
    <oddHeader xml:space="preserve">&amp;C 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D145-6F9A-1849-813F-335A6DEB8069}">
  <sheetPr codeName="Sheet2"/>
  <dimension ref="A1:O52"/>
  <sheetViews>
    <sheetView showRuler="0" view="pageLayout" zoomScale="150" zoomScaleNormal="244" zoomScaleSheetLayoutView="125" zoomScalePageLayoutView="150" workbookViewId="0">
      <selection activeCell="D10" sqref="D10:H10"/>
    </sheetView>
  </sheetViews>
  <sheetFormatPr baseColWidth="10" defaultColWidth="10.6640625" defaultRowHeight="15" customHeight="1"/>
  <cols>
    <col min="1" max="15" width="5.83203125" customWidth="1"/>
  </cols>
  <sheetData>
    <row r="1" spans="1:15" s="19" customFormat="1" ht="15" customHeight="1">
      <c r="A1" s="315" t="str">
        <f>IF(D28&lt;&gt;"",UPPER(D28),"")</f>
        <v/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s="19" customFormat="1" ht="1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1.5" customHeight="1" thickTop="1" thickBot="1">
      <c r="A3" s="287" t="s">
        <v>111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1:15" s="2" customFormat="1" ht="7" customHeight="1" thickTop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2" customFormat="1" ht="15" customHeight="1" thickTop="1" thickBot="1">
      <c r="A5" s="323" t="s">
        <v>105</v>
      </c>
      <c r="B5" s="323"/>
      <c r="C5" s="256"/>
      <c r="D5" s="256"/>
      <c r="E5" s="256"/>
      <c r="F5" s="323" t="s">
        <v>106</v>
      </c>
      <c r="G5" s="323"/>
      <c r="H5" s="256"/>
      <c r="I5" s="256"/>
      <c r="J5" s="256"/>
      <c r="K5" s="256"/>
      <c r="L5" s="208" t="s">
        <v>107</v>
      </c>
      <c r="M5" s="256"/>
      <c r="N5" s="256"/>
      <c r="O5" s="256"/>
    </row>
    <row r="6" spans="1:15" s="2" customFormat="1" ht="15" customHeight="1" thickTop="1" thickBot="1">
      <c r="A6" s="67" t="s">
        <v>108</v>
      </c>
      <c r="B6" s="202"/>
      <c r="C6" s="202"/>
      <c r="D6" s="237"/>
      <c r="E6" s="239"/>
      <c r="F6" s="203" t="s">
        <v>110</v>
      </c>
      <c r="G6" s="65"/>
      <c r="H6" s="237"/>
      <c r="I6" s="238"/>
      <c r="J6" s="239"/>
      <c r="K6" s="203" t="s">
        <v>109</v>
      </c>
      <c r="L6" s="256"/>
      <c r="M6" s="256"/>
      <c r="N6" s="256"/>
      <c r="O6" s="256"/>
    </row>
    <row r="7" spans="1:15" s="2" customFormat="1" ht="7" customHeight="1" thickTop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1.5" customHeight="1" thickTop="1" thickBot="1">
      <c r="A8" s="287" t="s">
        <v>112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</row>
    <row r="9" spans="1:15" s="2" customFormat="1" ht="7" customHeight="1" thickTop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5" customHeight="1" thickTop="1" thickBot="1">
      <c r="A10" s="203" t="s">
        <v>113</v>
      </c>
      <c r="B10" s="203"/>
      <c r="C10" s="203"/>
      <c r="D10" s="288"/>
      <c r="E10" s="289"/>
      <c r="F10" s="289"/>
      <c r="G10" s="289"/>
      <c r="H10" s="290"/>
      <c r="I10" s="205" t="s">
        <v>0</v>
      </c>
      <c r="J10" s="288"/>
      <c r="K10" s="290"/>
      <c r="L10" s="65" t="s">
        <v>118</v>
      </c>
      <c r="M10" s="288"/>
      <c r="N10" s="289"/>
      <c r="O10" s="290"/>
    </row>
    <row r="11" spans="1:15" s="2" customFormat="1" ht="15" customHeight="1" thickTop="1" thickBot="1">
      <c r="A11" s="203" t="s">
        <v>114</v>
      </c>
      <c r="B11" s="203"/>
      <c r="C11" s="240"/>
      <c r="D11" s="241"/>
      <c r="E11" s="241"/>
      <c r="F11" s="241"/>
      <c r="G11" s="241"/>
      <c r="H11" s="241"/>
      <c r="I11" s="241"/>
      <c r="J11" s="156"/>
      <c r="K11" s="297" t="s">
        <v>115</v>
      </c>
      <c r="L11" s="298"/>
      <c r="M11" s="288"/>
      <c r="N11" s="290"/>
      <c r="O11" s="203"/>
    </row>
    <row r="12" spans="1:15" s="2" customFormat="1" ht="15" customHeight="1" thickTop="1" thickBot="1">
      <c r="A12" s="67" t="s">
        <v>108</v>
      </c>
      <c r="B12" s="206"/>
      <c r="C12" s="206"/>
      <c r="D12" s="237"/>
      <c r="E12" s="239"/>
      <c r="F12" s="299" t="s">
        <v>110</v>
      </c>
      <c r="G12" s="300"/>
      <c r="H12" s="237"/>
      <c r="I12" s="238"/>
      <c r="J12" s="238"/>
      <c r="K12" s="239"/>
      <c r="L12" s="203" t="s">
        <v>117</v>
      </c>
      <c r="M12" s="67"/>
      <c r="N12" s="67"/>
      <c r="O12" s="195"/>
    </row>
    <row r="13" spans="1:15" s="2" customFormat="1" ht="15" customHeight="1" thickTop="1" thickBot="1">
      <c r="A13" s="291" t="s">
        <v>116</v>
      </c>
      <c r="B13" s="292"/>
      <c r="C13" s="292"/>
      <c r="D13" s="292"/>
      <c r="E13" s="293"/>
      <c r="F13" s="204"/>
      <c r="G13" s="203"/>
      <c r="H13" s="294" t="s">
        <v>119</v>
      </c>
      <c r="I13" s="295"/>
      <c r="J13" s="295"/>
      <c r="K13" s="295"/>
      <c r="L13" s="295"/>
      <c r="M13" s="296"/>
      <c r="N13" s="204"/>
      <c r="O13" s="207"/>
    </row>
    <row r="14" spans="1:15" s="2" customFormat="1" ht="7" customHeight="1" thickTop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21.5" customHeight="1" thickTop="1" thickBot="1">
      <c r="A15" s="287" t="s">
        <v>131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</row>
    <row r="16" spans="1:15" s="2" customFormat="1" ht="7" customHeight="1" thickTop="1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2" customFormat="1" ht="15" customHeight="1" thickTop="1" thickBot="1">
      <c r="A17" s="5" t="s">
        <v>120</v>
      </c>
      <c r="B17" s="1"/>
      <c r="C17" s="1"/>
      <c r="D17" s="306"/>
      <c r="E17" s="306"/>
      <c r="F17" s="306"/>
      <c r="G17" s="306"/>
      <c r="H17" s="306"/>
      <c r="I17" s="306"/>
      <c r="J17" s="5"/>
      <c r="K17" s="312" t="s">
        <v>115</v>
      </c>
      <c r="L17" s="312"/>
      <c r="M17" s="312"/>
      <c r="N17" s="256"/>
      <c r="O17" s="256"/>
    </row>
    <row r="18" spans="1:15" s="2" customFormat="1" ht="15" customHeight="1" thickTop="1" thickBot="1">
      <c r="A18" s="5" t="s">
        <v>121</v>
      </c>
      <c r="B18" s="5"/>
      <c r="C18" s="1"/>
      <c r="D18" s="306"/>
      <c r="E18" s="306"/>
      <c r="F18" s="306"/>
      <c r="G18" s="306"/>
      <c r="H18" s="306"/>
      <c r="I18" s="306"/>
      <c r="J18" s="243" t="s">
        <v>125</v>
      </c>
      <c r="K18" s="244"/>
      <c r="L18" s="244"/>
      <c r="M18" s="245"/>
      <c r="N18" s="256"/>
      <c r="O18" s="256"/>
    </row>
    <row r="19" spans="1:15" s="2" customFormat="1" ht="15" customHeight="1" thickTop="1" thickBot="1">
      <c r="A19" s="320" t="s">
        <v>122</v>
      </c>
      <c r="B19" s="321"/>
      <c r="C19" s="321"/>
      <c r="D19" s="321"/>
      <c r="E19" s="321"/>
      <c r="F19" s="322"/>
      <c r="G19" s="259"/>
      <c r="H19" s="260"/>
      <c r="I19" s="146"/>
      <c r="J19" s="249" t="s">
        <v>126</v>
      </c>
      <c r="K19" s="249"/>
      <c r="L19" s="249"/>
      <c r="M19" s="249"/>
      <c r="N19" s="261"/>
      <c r="O19" s="261"/>
    </row>
    <row r="20" spans="1:15" s="2" customFormat="1" ht="15" customHeight="1" thickTop="1" thickBot="1">
      <c r="A20" s="310" t="s">
        <v>123</v>
      </c>
      <c r="B20" s="247"/>
      <c r="C20" s="248"/>
      <c r="D20" s="306"/>
      <c r="E20" s="306"/>
      <c r="F20" s="306"/>
      <c r="G20" s="306"/>
      <c r="H20" s="306"/>
      <c r="I20" s="1"/>
      <c r="J20" s="324" t="s">
        <v>1</v>
      </c>
      <c r="K20" s="324"/>
      <c r="L20" s="256"/>
      <c r="M20" s="256"/>
      <c r="N20" s="256"/>
      <c r="O20" s="256"/>
    </row>
    <row r="21" spans="1:15" s="2" customFormat="1" ht="15" customHeight="1" thickTop="1" thickBot="1">
      <c r="A21" s="246" t="s">
        <v>124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8"/>
    </row>
    <row r="22" spans="1:15" s="2" customFormat="1" ht="15" customHeight="1" thickTop="1" thickBot="1">
      <c r="A22" s="316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8"/>
    </row>
    <row r="23" spans="1:15" s="2" customFormat="1" ht="15" customHeight="1" thickTop="1" thickBot="1">
      <c r="A23" s="257" t="s">
        <v>128</v>
      </c>
      <c r="B23" s="258"/>
      <c r="C23" s="258"/>
      <c r="D23" s="258"/>
      <c r="E23" s="258"/>
      <c r="F23" s="258"/>
      <c r="G23" s="258"/>
      <c r="H23" s="258"/>
      <c r="I23" s="250" t="s">
        <v>127</v>
      </c>
      <c r="J23" s="250"/>
      <c r="K23" s="250"/>
      <c r="L23" s="250"/>
      <c r="M23" s="250"/>
      <c r="N23" s="250"/>
      <c r="O23" s="251"/>
    </row>
    <row r="24" spans="1:15" s="2" customFormat="1" ht="15" customHeight="1" thickTop="1" thickBot="1">
      <c r="A24" s="210"/>
      <c r="B24" s="210"/>
      <c r="C24" s="210"/>
      <c r="D24" s="210"/>
      <c r="E24" s="210"/>
      <c r="F24" s="210"/>
      <c r="G24" s="210"/>
      <c r="H24" s="196" t="s">
        <v>130</v>
      </c>
      <c r="I24" s="242" t="s">
        <v>129</v>
      </c>
      <c r="J24" s="242"/>
      <c r="K24" s="242"/>
      <c r="L24" s="4"/>
      <c r="M24" s="209"/>
      <c r="N24" s="209"/>
      <c r="O24" s="211"/>
    </row>
    <row r="25" spans="1:15" s="2" customFormat="1" ht="7" customHeight="1" thickTop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2" customFormat="1" ht="21.5" customHeight="1" thickTop="1" thickBot="1">
      <c r="A26" s="287" t="s">
        <v>132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</row>
    <row r="27" spans="1:15" s="2" customFormat="1" ht="7" customHeight="1" thickTop="1" thickBot="1">
      <c r="A27" s="8"/>
      <c r="B27" s="8"/>
      <c r="C27" s="8"/>
      <c r="D27" s="9"/>
      <c r="E27" s="10"/>
      <c r="F27" s="10"/>
      <c r="G27" s="10"/>
      <c r="H27" s="11"/>
      <c r="I27" s="8"/>
      <c r="J27" s="8"/>
      <c r="K27" s="8"/>
      <c r="L27" s="8"/>
      <c r="M27" s="8"/>
      <c r="N27" s="8"/>
      <c r="O27" s="8"/>
    </row>
    <row r="28" spans="1:15" s="2" customFormat="1" ht="15" customHeight="1" thickTop="1" thickBot="1">
      <c r="A28" s="310" t="s">
        <v>133</v>
      </c>
      <c r="B28" s="310"/>
      <c r="C28" s="310"/>
      <c r="D28" s="252"/>
      <c r="E28" s="253"/>
      <c r="F28" s="253"/>
      <c r="G28" s="253"/>
      <c r="H28" s="254"/>
      <c r="I28" s="312" t="s">
        <v>140</v>
      </c>
      <c r="J28" s="312"/>
      <c r="K28" s="312"/>
      <c r="L28" s="256"/>
      <c r="M28" s="256"/>
      <c r="N28" s="256"/>
      <c r="O28" s="256"/>
    </row>
    <row r="29" spans="1:15" s="2" customFormat="1" ht="15" customHeight="1" thickTop="1" thickBot="1">
      <c r="A29" s="310" t="s">
        <v>134</v>
      </c>
      <c r="B29" s="310"/>
      <c r="C29" s="310"/>
      <c r="D29" s="256"/>
      <c r="E29" s="256"/>
      <c r="F29" s="256"/>
      <c r="G29" s="256"/>
      <c r="H29" s="256"/>
      <c r="I29" s="265" t="s">
        <v>141</v>
      </c>
      <c r="J29" s="266"/>
      <c r="K29" s="267"/>
      <c r="L29" s="252"/>
      <c r="M29" s="253"/>
      <c r="N29" s="253"/>
      <c r="O29" s="254"/>
    </row>
    <row r="30" spans="1:15" s="2" customFormat="1" ht="15" customHeight="1" thickTop="1" thickBot="1">
      <c r="A30" s="310" t="s">
        <v>135</v>
      </c>
      <c r="B30" s="310"/>
      <c r="C30" s="310"/>
      <c r="D30" s="256"/>
      <c r="E30" s="256"/>
      <c r="F30" s="256"/>
      <c r="G30" s="256"/>
      <c r="H30" s="256"/>
      <c r="I30" s="249" t="s">
        <v>142</v>
      </c>
      <c r="J30" s="249"/>
      <c r="K30" s="249"/>
      <c r="L30" s="255"/>
      <c r="M30" s="255"/>
      <c r="N30" s="319"/>
      <c r="O30" s="319"/>
    </row>
    <row r="31" spans="1:15" s="2" customFormat="1" ht="15" customHeight="1" thickTop="1" thickBot="1">
      <c r="A31" s="246" t="s">
        <v>136</v>
      </c>
      <c r="B31" s="247"/>
      <c r="C31" s="247"/>
      <c r="D31" s="247"/>
      <c r="E31" s="248"/>
      <c r="F31" s="31"/>
      <c r="G31" s="1"/>
      <c r="H31" s="270" t="s">
        <v>143</v>
      </c>
      <c r="I31" s="271"/>
      <c r="J31" s="271"/>
      <c r="K31" s="272"/>
      <c r="L31" s="268"/>
      <c r="M31" s="269"/>
      <c r="N31" s="302" t="s">
        <v>146</v>
      </c>
      <c r="O31" s="303"/>
    </row>
    <row r="32" spans="1:15" s="2" customFormat="1" ht="15" customHeight="1" thickTop="1" thickBot="1">
      <c r="A32" s="214" t="s">
        <v>137</v>
      </c>
      <c r="B32" s="212"/>
      <c r="C32" s="212"/>
      <c r="D32" s="212"/>
      <c r="E32" s="31"/>
      <c r="F32" s="3" t="str">
        <f>IF(F31&lt;&gt;"",E32/F31, "")</f>
        <v/>
      </c>
      <c r="G32" s="213"/>
      <c r="H32" s="307" t="s">
        <v>145</v>
      </c>
      <c r="I32" s="308"/>
      <c r="J32" s="308"/>
      <c r="K32" s="309"/>
      <c r="L32" s="268"/>
      <c r="M32" s="269"/>
      <c r="N32" s="304" t="s">
        <v>146</v>
      </c>
      <c r="O32" s="305"/>
    </row>
    <row r="33" spans="1:15" s="2" customFormat="1" ht="15" customHeight="1" thickTop="1" thickBot="1">
      <c r="A33" s="246" t="s">
        <v>138</v>
      </c>
      <c r="B33" s="247"/>
      <c r="C33" s="247"/>
      <c r="D33" s="247"/>
      <c r="E33" s="248"/>
      <c r="F33" s="16"/>
      <c r="G33" s="215" t="s">
        <v>139</v>
      </c>
      <c r="H33" s="313" t="s">
        <v>144</v>
      </c>
      <c r="I33" s="313"/>
      <c r="J33" s="313"/>
      <c r="K33" s="314"/>
      <c r="L33" s="311"/>
      <c r="M33" s="311"/>
      <c r="N33" s="285" t="s">
        <v>146</v>
      </c>
      <c r="O33" s="286"/>
    </row>
    <row r="34" spans="1:15" s="2" customFormat="1" ht="15" customHeight="1" thickTop="1" thickBot="1">
      <c r="A34" s="246" t="s">
        <v>147</v>
      </c>
      <c r="B34" s="247"/>
      <c r="C34" s="247"/>
      <c r="D34" s="247"/>
      <c r="E34" s="247"/>
      <c r="F34" s="247"/>
      <c r="G34" s="247"/>
      <c r="H34" s="145"/>
      <c r="I34" s="249" t="s">
        <v>148</v>
      </c>
      <c r="J34" s="249"/>
      <c r="K34" s="249"/>
      <c r="L34" s="301"/>
      <c r="M34" s="301"/>
      <c r="N34" s="301"/>
      <c r="O34" s="301"/>
    </row>
    <row r="35" spans="1:15" s="2" customFormat="1" ht="15" customHeight="1" thickTop="1" thickBot="1">
      <c r="A35" s="246" t="s">
        <v>149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8"/>
    </row>
    <row r="36" spans="1:15" s="2" customFormat="1" ht="15" customHeight="1" thickTop="1" thickBot="1">
      <c r="A36" s="273" t="s">
        <v>150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5"/>
    </row>
    <row r="37" spans="1:15" s="2" customFormat="1" ht="7" customHeight="1" thickTop="1" thickBo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2" customFormat="1" ht="21.5" customHeight="1" thickTop="1" thickBot="1">
      <c r="A38" s="263" t="s">
        <v>151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</row>
    <row r="39" spans="1:15" s="2" customFormat="1" ht="7" customHeight="1" thickTop="1" thickBo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</row>
    <row r="40" spans="1:15" s="2" customFormat="1" ht="15" customHeight="1" thickTop="1" thickBot="1">
      <c r="A40" s="282" t="s">
        <v>153</v>
      </c>
      <c r="B40" s="283"/>
      <c r="C40" s="283"/>
      <c r="D40" s="283"/>
      <c r="E40" s="284"/>
      <c r="F40" s="237"/>
      <c r="G40" s="239"/>
      <c r="H40" s="279" t="s">
        <v>155</v>
      </c>
      <c r="I40" s="280"/>
      <c r="J40" s="280"/>
      <c r="K40" s="280"/>
      <c r="L40" s="281"/>
      <c r="M40" s="276"/>
      <c r="N40" s="277"/>
      <c r="O40" s="278"/>
    </row>
    <row r="41" spans="1:15" s="2" customFormat="1" ht="15" customHeight="1" thickTop="1" thickBot="1">
      <c r="A41" s="282" t="s">
        <v>152</v>
      </c>
      <c r="B41" s="283"/>
      <c r="C41" s="283"/>
      <c r="D41" s="283"/>
      <c r="E41" s="284"/>
      <c r="F41" s="237"/>
      <c r="G41" s="239"/>
      <c r="H41" s="217"/>
      <c r="I41" s="333" t="s">
        <v>156</v>
      </c>
      <c r="J41" s="334"/>
      <c r="K41" s="335"/>
      <c r="L41" s="276"/>
      <c r="M41" s="277"/>
      <c r="N41" s="277"/>
      <c r="O41" s="278"/>
    </row>
    <row r="42" spans="1:15" s="2" customFormat="1" ht="15" customHeight="1" thickTop="1" thickBot="1">
      <c r="A42" s="326" t="s">
        <v>154</v>
      </c>
      <c r="B42" s="327"/>
      <c r="C42" s="327"/>
      <c r="D42" s="328"/>
      <c r="E42" s="329"/>
      <c r="F42" s="330"/>
      <c r="G42" s="331"/>
      <c r="H42" s="279" t="s">
        <v>157</v>
      </c>
      <c r="I42" s="280"/>
      <c r="J42" s="280"/>
      <c r="K42" s="281"/>
      <c r="L42" s="277"/>
      <c r="M42" s="277"/>
      <c r="N42" s="278"/>
      <c r="O42" s="218"/>
    </row>
    <row r="43" spans="1:15" s="2" customFormat="1" ht="7" customHeight="1" thickTop="1" thickBot="1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20"/>
      <c r="M43" s="219"/>
      <c r="N43" s="219"/>
      <c r="O43" s="219"/>
    </row>
    <row r="44" spans="1:15" s="2" customFormat="1" ht="21.5" customHeight="1" thickTop="1" thickBot="1">
      <c r="A44" s="264" t="s">
        <v>158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</row>
    <row r="45" spans="1:15" s="6" customFormat="1" ht="7" customHeight="1" thickTop="1">
      <c r="A45" s="332" t="str">
        <f>IF(ISTEXT(A46), "Subject to verification of this application and program funds still being available:", "")</f>
        <v>Subject to verification of this application and program funds still being available: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</row>
    <row r="46" spans="1:15" s="6" customFormat="1" ht="15" customHeight="1">
      <c r="A46" s="325" t="s">
        <v>159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194"/>
      <c r="O46" s="221"/>
    </row>
    <row r="47" spans="1:15" s="6" customFormat="1" ht="15" customHeight="1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222"/>
      <c r="O47" s="222"/>
    </row>
    <row r="48" spans="1:15" s="6" customFormat="1" ht="15" customHeight="1">
      <c r="A48" s="262" t="s">
        <v>160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147" t="s">
        <v>258</v>
      </c>
      <c r="O48" s="222"/>
    </row>
    <row r="49" spans="1:15" s="6" customFormat="1" ht="15" customHeight="1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22"/>
      <c r="O49" s="222"/>
    </row>
    <row r="50" spans="1:15" s="6" customFormat="1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6" customFormat="1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6" customFormat="1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 algorithmName="SHA-512" hashValue="/OIxzCQXOMVXEgmV0OYFAR9izJNTr527I+Jp8/2+ONt/NI0yH2IvWahBkj8h6qXQti+VHTCqwOj/G85IColdbQ==" saltValue="ulRkOj4BiVEs0CiXShqkWQ==" spinCount="100000" sheet="1" objects="1" scenarios="1" selectLockedCells="1"/>
  <dataConsolidate/>
  <mergeCells count="89">
    <mergeCell ref="A46:M47"/>
    <mergeCell ref="F41:G41"/>
    <mergeCell ref="A42:D42"/>
    <mergeCell ref="E42:G42"/>
    <mergeCell ref="H42:K42"/>
    <mergeCell ref="L42:N42"/>
    <mergeCell ref="A45:O45"/>
    <mergeCell ref="I41:K41"/>
    <mergeCell ref="L41:O41"/>
    <mergeCell ref="A41:E41"/>
    <mergeCell ref="A1:O1"/>
    <mergeCell ref="A22:O22"/>
    <mergeCell ref="A21:O21"/>
    <mergeCell ref="N30:O30"/>
    <mergeCell ref="L31:M31"/>
    <mergeCell ref="A19:F19"/>
    <mergeCell ref="A3:O3"/>
    <mergeCell ref="A5:B5"/>
    <mergeCell ref="F5:G5"/>
    <mergeCell ref="A8:O8"/>
    <mergeCell ref="A20:C20"/>
    <mergeCell ref="L20:O20"/>
    <mergeCell ref="J20:K20"/>
    <mergeCell ref="D20:H20"/>
    <mergeCell ref="K17:M17"/>
    <mergeCell ref="N17:O17"/>
    <mergeCell ref="L34:O34"/>
    <mergeCell ref="N31:O31"/>
    <mergeCell ref="N32:O32"/>
    <mergeCell ref="D17:I17"/>
    <mergeCell ref="D18:I18"/>
    <mergeCell ref="I34:K34"/>
    <mergeCell ref="H32:K32"/>
    <mergeCell ref="A26:O26"/>
    <mergeCell ref="A28:C28"/>
    <mergeCell ref="L33:M33"/>
    <mergeCell ref="I28:K28"/>
    <mergeCell ref="L28:O28"/>
    <mergeCell ref="H33:K33"/>
    <mergeCell ref="A30:C30"/>
    <mergeCell ref="A29:C29"/>
    <mergeCell ref="D30:H30"/>
    <mergeCell ref="D10:H10"/>
    <mergeCell ref="J10:K10"/>
    <mergeCell ref="A13:E13"/>
    <mergeCell ref="H13:M13"/>
    <mergeCell ref="M10:O10"/>
    <mergeCell ref="K11:L11"/>
    <mergeCell ref="M11:N11"/>
    <mergeCell ref="D12:E12"/>
    <mergeCell ref="F12:G12"/>
    <mergeCell ref="C5:E5"/>
    <mergeCell ref="H5:K5"/>
    <mergeCell ref="M5:O5"/>
    <mergeCell ref="L6:O6"/>
    <mergeCell ref="H6:J6"/>
    <mergeCell ref="D6:E6"/>
    <mergeCell ref="A48:M49"/>
    <mergeCell ref="A34:G34"/>
    <mergeCell ref="A38:O38"/>
    <mergeCell ref="A44:O44"/>
    <mergeCell ref="I29:K29"/>
    <mergeCell ref="L29:O29"/>
    <mergeCell ref="L32:M32"/>
    <mergeCell ref="A33:E33"/>
    <mergeCell ref="H31:K31"/>
    <mergeCell ref="A35:O35"/>
    <mergeCell ref="A36:O36"/>
    <mergeCell ref="M40:O40"/>
    <mergeCell ref="H40:L40"/>
    <mergeCell ref="F40:G40"/>
    <mergeCell ref="A40:E40"/>
    <mergeCell ref="N33:O33"/>
    <mergeCell ref="H12:K12"/>
    <mergeCell ref="C11:I11"/>
    <mergeCell ref="I24:K24"/>
    <mergeCell ref="J18:M18"/>
    <mergeCell ref="A31:E31"/>
    <mergeCell ref="I30:K30"/>
    <mergeCell ref="I23:O23"/>
    <mergeCell ref="D28:H28"/>
    <mergeCell ref="L30:M30"/>
    <mergeCell ref="D29:H29"/>
    <mergeCell ref="A23:H23"/>
    <mergeCell ref="N18:O18"/>
    <mergeCell ref="G19:H19"/>
    <mergeCell ref="N19:O19"/>
    <mergeCell ref="J19:M19"/>
    <mergeCell ref="A15:O15"/>
  </mergeCells>
  <dataValidations count="13">
    <dataValidation type="list" allowBlank="1" showInputMessage="1" showErrorMessage="1" promptTitle="Please Select" sqref="L6:O6" xr:uid="{B0F86300-D641-034A-BE2F-0324F41C6319}">
      <formula1>"employé du demandeur, consultant du demandeur"</formula1>
    </dataValidation>
    <dataValidation type="list" allowBlank="1" showInputMessage="1" showErrorMessage="1" sqref="F40" xr:uid="{0A77BDDB-92C3-AB43-B850-7595A008B3F4}">
      <formula1>"Class D, Class C, Class B"</formula1>
    </dataValidation>
    <dataValidation type="list" allowBlank="1" showErrorMessage="1" promptTitle="Select" sqref="L28:O28" xr:uid="{0D839F4D-9DCC-D043-A2C3-EC372BC27724}">
      <formula1>"nouvelle construction, Conversion à un usage résidentiel, Résidentiel inhabitable vacant"</formula1>
    </dataValidation>
    <dataValidation type="list" allowBlank="1" showInputMessage="1" showErrorMessage="1" sqref="F33" xr:uid="{031C7CBF-904F-B541-9FE5-B0234647ED6A}">
      <formula1>"50%, 60%, 70%, 80%"</formula1>
    </dataValidation>
    <dataValidation type="list" allowBlank="1" showInputMessage="1" showErrorMessage="1" sqref="D20:H20" xr:uid="{F18E9269-0617-5B49-BD38-52B0233EDD65}">
      <formula1>"appartenant au demandeur, option d'achat par le demandeur, autre"</formula1>
    </dataValidation>
    <dataValidation type="list" allowBlank="1" showInputMessage="1" showErrorMessage="1" sqref="G19:H19 N48 N46" xr:uid="{7A1015E5-8C07-2D4D-B29F-9FC08A1AD699}">
      <formula1>"Oui, Non"</formula1>
    </dataValidation>
    <dataValidation type="list" allowBlank="1" showInputMessage="1" showErrorMessage="1" sqref="L29:O29" xr:uid="{33F46F74-03E7-4746-8F23-9BEFA1269C48}">
      <formula1>"Si rénovation non applicable, Cadre principalement en bois, Principalement en béton"</formula1>
    </dataValidation>
    <dataValidation type="list" allowBlank="1" showInputMessage="1" showErrorMessage="1" sqref="J10:K10" xr:uid="{C4B40139-759B-6F4F-B52A-AF43D5258F08}">
      <formula1>"non lucratif, à but lucratif"</formula1>
    </dataValidation>
    <dataValidation type="list" allowBlank="1" showInputMessage="1" showErrorMessage="1" sqref="L34:O34" xr:uid="{3D236CAB-A0BC-7F49-8CBD-53F3AD351BE5}">
      <formula1>"pas de support sur place, soutiens sur place à temps partiel, soutiens sur place à temps plein"</formula1>
    </dataValidation>
    <dataValidation type="list" allowBlank="1" showInputMessage="1" showErrorMessage="1" sqref="M40" xr:uid="{4C977D45-1EB6-F442-A2E2-D02F2699B7A8}">
      <formula1>"Candidature lancée, Application déposée, Demande approuvée"</formula1>
    </dataValidation>
    <dataValidation type="list" allowBlank="1" showInputMessage="1" showErrorMessage="1" sqref="F41:G41" xr:uid="{1C8F17C2-5233-9849-ACB5-4D3200837D74}">
      <formula1>"Architecte, Compagnie de construction, Métreur"</formula1>
    </dataValidation>
    <dataValidation type="list" showInputMessage="1" showErrorMessage="1" sqref="D18:I18" xr:uid="{3760D049-6973-F24C-832B-FDA52E9604FA}">
      <formula1>"centre ville, des secteurs d’amélioration du logement, autre"</formula1>
    </dataValidation>
    <dataValidation type="list" allowBlank="1" showInputMessage="1" showErrorMessage="1" sqref="L20:O20" xr:uid="{41DCB171-6EBF-424E-9E28-614B7B9C586D}">
      <formula1>"Terrain vacant, Immeuble à démolir, Bâtiment à réutiliser"</formula1>
    </dataValidation>
  </dataValidations>
  <hyperlinks>
    <hyperlink ref="I23:L23" r:id="rId1" display="Housing Improvement Zones Map" xr:uid="{902B0987-A160-AF45-85CE-B7129EB0BD8F}"/>
    <hyperlink ref="I23:O23" r:id="rId2" display="Carte des secteurs d’amélioration du logement" xr:uid="{A78EADD4-A538-A942-B49B-717B1DA35315}"/>
    <hyperlink ref="I24:K24" r:id="rId3" display="carte du centre-ville" xr:uid="{0C30F3FA-FD71-E447-B5B9-34213F405A56}"/>
    <hyperlink ref="A36:O36" r:id="rId4" location="Profile/1/1/Canada" display="Portail de l’information sur le marché de l’habitation de la SCHL" xr:uid="{E795579F-1C5C-0449-8179-AAD4A928FAD4}"/>
  </hyperlinks>
  <printOptions horizontalCentered="1"/>
  <pageMargins left="0.5" right="0.5" top="0.75" bottom="0.75" header="0.3" footer="0.3"/>
  <pageSetup orientation="portrait" horizontalDpi="0" verticalDpi="0"/>
  <headerFooter scaleWithDoc="0">
    <oddHeader>&amp;C&amp;"Calibri,Bold"&amp;K000000
APERÇU</oddHeader>
    <oddFooter>&amp;C&amp;"Calibri (Body),Regular"&amp;10CLASSEUR DE DEMANDE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96DE-8D30-5E4C-95F0-B29959D8A26E}">
  <sheetPr codeName="Sheet3"/>
  <dimension ref="A1:H11"/>
  <sheetViews>
    <sheetView showRuler="0" view="pageLayout" topLeftCell="A6" zoomScale="150" zoomScaleNormal="100" zoomScalePageLayoutView="150" workbookViewId="0">
      <selection activeCell="A8" sqref="A8:H8"/>
    </sheetView>
  </sheetViews>
  <sheetFormatPr baseColWidth="10" defaultRowHeight="14.25" customHeight="1"/>
  <cols>
    <col min="1" max="16384" width="10.83203125" style="6"/>
  </cols>
  <sheetData>
    <row r="1" spans="1:8" ht="14.25" customHeight="1">
      <c r="A1" s="342" t="str">
        <f>IF('(1) Aperçu'!D28&lt;&gt;"",UPPER('(1) Aperçu'!D28),"")</f>
        <v/>
      </c>
      <c r="B1" s="342"/>
      <c r="C1" s="342"/>
      <c r="D1" s="342"/>
      <c r="E1" s="342"/>
      <c r="F1" s="342"/>
      <c r="G1" s="342"/>
      <c r="H1" s="342"/>
    </row>
    <row r="2" spans="1:8" ht="57" customHeight="1">
      <c r="A2" s="337" t="s">
        <v>161</v>
      </c>
      <c r="B2" s="343"/>
      <c r="C2" s="343"/>
      <c r="D2" s="343"/>
      <c r="E2" s="343"/>
      <c r="F2" s="343"/>
      <c r="G2" s="343"/>
      <c r="H2" s="343"/>
    </row>
    <row r="3" spans="1:8" ht="21.5" customHeight="1">
      <c r="A3" s="336" t="s">
        <v>162</v>
      </c>
      <c r="B3" s="336"/>
      <c r="C3" s="336"/>
      <c r="D3" s="336"/>
      <c r="E3" s="336"/>
      <c r="F3" s="336"/>
      <c r="G3" s="336"/>
      <c r="H3" s="336"/>
    </row>
    <row r="4" spans="1:8" ht="36" customHeight="1">
      <c r="A4" s="337" t="s">
        <v>163</v>
      </c>
      <c r="B4" s="337"/>
      <c r="C4" s="337"/>
      <c r="D4" s="337"/>
      <c r="E4" s="337"/>
      <c r="F4" s="337"/>
      <c r="G4" s="337"/>
      <c r="H4" s="337"/>
    </row>
    <row r="5" spans="1:8" ht="190" customHeight="1">
      <c r="A5" s="338"/>
      <c r="B5" s="339"/>
      <c r="C5" s="339"/>
      <c r="D5" s="339"/>
      <c r="E5" s="339"/>
      <c r="F5" s="339"/>
      <c r="G5" s="339"/>
      <c r="H5" s="340"/>
    </row>
    <row r="6" spans="1:8" ht="14.25" customHeight="1">
      <c r="A6" s="341"/>
      <c r="B6" s="341"/>
      <c r="C6" s="341"/>
      <c r="D6" s="341"/>
      <c r="E6" s="341"/>
      <c r="F6" s="341"/>
      <c r="G6" s="341"/>
      <c r="H6" s="341"/>
    </row>
    <row r="7" spans="1:8" ht="21.5" customHeight="1">
      <c r="A7" s="336" t="s">
        <v>164</v>
      </c>
      <c r="B7" s="336"/>
      <c r="C7" s="336"/>
      <c r="D7" s="336"/>
      <c r="E7" s="336"/>
      <c r="F7" s="336"/>
      <c r="G7" s="336"/>
      <c r="H7" s="336"/>
    </row>
    <row r="8" spans="1:8" ht="37" customHeight="1">
      <c r="A8" s="337" t="s">
        <v>165</v>
      </c>
      <c r="B8" s="337"/>
      <c r="C8" s="337"/>
      <c r="D8" s="337"/>
      <c r="E8" s="337"/>
      <c r="F8" s="337"/>
      <c r="G8" s="337"/>
      <c r="H8" s="337"/>
    </row>
    <row r="9" spans="1:8" ht="329" customHeight="1">
      <c r="A9" s="338"/>
      <c r="B9" s="339"/>
      <c r="C9" s="339"/>
      <c r="D9" s="339"/>
      <c r="E9" s="339"/>
      <c r="F9" s="339"/>
      <c r="G9" s="339"/>
      <c r="H9" s="340"/>
    </row>
    <row r="10" spans="1:8" ht="14.25" customHeight="1">
      <c r="A10" s="341"/>
      <c r="B10" s="341"/>
      <c r="C10" s="341"/>
      <c r="D10" s="341"/>
      <c r="E10" s="341"/>
      <c r="F10" s="341"/>
      <c r="G10" s="341"/>
      <c r="H10" s="341"/>
    </row>
    <row r="11" spans="1:8" ht="14.25" customHeight="1">
      <c r="A11" s="7"/>
      <c r="B11" s="7"/>
      <c r="C11" s="7"/>
      <c r="D11" s="7"/>
      <c r="E11" s="7"/>
      <c r="F11" s="7"/>
      <c r="G11" s="7"/>
      <c r="H11" s="7"/>
    </row>
  </sheetData>
  <sheetProtection algorithmName="SHA-512" hashValue="eDVaMCEpxuTAsf+ow46DcDzsnQqr2jfzwB20k1MB0R/zJrYoQeQHlBhsoetg6KRxBP+BJVDgGLw+ynPRHu5sbQ==" saltValue="azRo5V/SKjYZaxrhf76zig==" spinCount="100000" sheet="1" objects="1" scenarios="1" selectLockedCells="1"/>
  <mergeCells count="10">
    <mergeCell ref="A7:H7"/>
    <mergeCell ref="A8:H8"/>
    <mergeCell ref="A9:H9"/>
    <mergeCell ref="A10:H10"/>
    <mergeCell ref="A1:H1"/>
    <mergeCell ref="A3:H3"/>
    <mergeCell ref="A4:H4"/>
    <mergeCell ref="A5:H5"/>
    <mergeCell ref="A6:H6"/>
    <mergeCell ref="A2:H2"/>
  </mergeCells>
  <printOptions horizontalCentered="1"/>
  <pageMargins left="0.5" right="0.5" top="0.75" bottom="0.5" header="0.3" footer="0.3"/>
  <pageSetup orientation="portrait" horizontalDpi="0" verticalDpi="0"/>
  <headerFooter>
    <oddHeader>&amp;C&amp;"-,Bold"
OBJECTIFS</oddHeader>
    <oddFooter>&amp;C&amp;"Calibri (Body),Regular"&amp;10CLASSEUR DE DEMANDE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6D85B-72C7-9A42-8F88-554BCCD63C76}">
  <dimension ref="A1:D52"/>
  <sheetViews>
    <sheetView showRuler="0" view="pageLayout" zoomScale="150" zoomScalePageLayoutView="150" workbookViewId="0">
      <selection activeCell="B24" sqref="B24"/>
    </sheetView>
  </sheetViews>
  <sheetFormatPr baseColWidth="10" defaultRowHeight="14.25" customHeight="1"/>
  <cols>
    <col min="1" max="1" width="29" style="6" customWidth="1"/>
    <col min="2" max="2" width="10.83203125" style="6"/>
    <col min="3" max="3" width="7.6640625" style="6" customWidth="1"/>
    <col min="4" max="4" width="40.1640625" style="6" customWidth="1"/>
    <col min="5" max="16384" width="10.83203125" style="6"/>
  </cols>
  <sheetData>
    <row r="1" spans="1:4" ht="14.25" customHeight="1">
      <c r="A1" s="342" t="str">
        <f>IF('(1) Aperçu'!D28&lt;&gt;"",UPPER('(1) Aperçu'!D28),"")</f>
        <v/>
      </c>
      <c r="B1" s="342"/>
      <c r="C1" s="342"/>
      <c r="D1" s="342"/>
    </row>
    <row r="2" spans="1:4" ht="14.25" customHeight="1" thickBot="1">
      <c r="A2" s="7"/>
      <c r="B2" s="7"/>
      <c r="C2" s="7"/>
      <c r="D2" s="7"/>
    </row>
    <row r="3" spans="1:4" ht="21.5" customHeight="1" thickTop="1" thickBot="1">
      <c r="A3" s="344" t="s">
        <v>168</v>
      </c>
      <c r="B3" s="345"/>
      <c r="C3" s="345"/>
      <c r="D3" s="346"/>
    </row>
    <row r="4" spans="1:4" ht="14.25" customHeight="1" thickTop="1" thickBot="1">
      <c r="A4" s="110"/>
      <c r="B4" s="110"/>
      <c r="C4" s="110"/>
      <c r="D4" s="13"/>
    </row>
    <row r="5" spans="1:4" ht="14.25" customHeight="1" thickTop="1" thickBot="1">
      <c r="A5" s="12"/>
      <c r="B5" s="120" t="s">
        <v>166</v>
      </c>
      <c r="C5" s="114"/>
      <c r="D5" s="12" t="s">
        <v>167</v>
      </c>
    </row>
    <row r="6" spans="1:4" ht="14.25" customHeight="1" thickTop="1" thickBot="1">
      <c r="A6" s="33" t="s">
        <v>169</v>
      </c>
      <c r="B6" s="121"/>
      <c r="C6" s="13"/>
      <c r="D6" s="32"/>
    </row>
    <row r="7" spans="1:4" ht="14.25" customHeight="1" thickTop="1" thickBot="1">
      <c r="A7" s="33"/>
      <c r="B7" s="111"/>
      <c r="C7" s="13"/>
      <c r="D7" s="67"/>
    </row>
    <row r="8" spans="1:4" ht="14.25" customHeight="1" thickTop="1" thickBot="1">
      <c r="A8" s="33" t="s">
        <v>170</v>
      </c>
      <c r="B8" s="121"/>
      <c r="C8" s="13"/>
      <c r="D8" s="32"/>
    </row>
    <row r="9" spans="1:4" ht="14.25" customHeight="1" thickTop="1" thickBot="1">
      <c r="A9" s="33" t="s">
        <v>171</v>
      </c>
      <c r="B9" s="121"/>
      <c r="C9" s="13"/>
      <c r="D9" s="32"/>
    </row>
    <row r="10" spans="1:4" ht="14.25" customHeight="1" thickTop="1" thickBot="1">
      <c r="A10" s="28" t="s">
        <v>172</v>
      </c>
      <c r="B10" s="121"/>
      <c r="C10" s="13"/>
      <c r="D10" s="32"/>
    </row>
    <row r="11" spans="1:4" ht="14.25" customHeight="1" thickTop="1" thickBot="1">
      <c r="A11" s="144" t="s">
        <v>173</v>
      </c>
      <c r="B11" s="121"/>
      <c r="C11" s="13"/>
      <c r="D11" s="32"/>
    </row>
    <row r="12" spans="1:4" ht="14.25" customHeight="1" thickTop="1" thickBot="1">
      <c r="A12" s="32"/>
      <c r="B12" s="122"/>
      <c r="C12" s="13"/>
      <c r="D12" s="32"/>
    </row>
    <row r="13" spans="1:4" ht="14.25" customHeight="1" thickTop="1" thickBot="1">
      <c r="A13" s="14" t="s">
        <v>175</v>
      </c>
      <c r="B13" s="116">
        <f>SUM(B8:B12)</f>
        <v>0</v>
      </c>
      <c r="C13" s="13" t="s">
        <v>174</v>
      </c>
      <c r="D13" s="13"/>
    </row>
    <row r="14" spans="1:4" ht="14.25" customHeight="1" thickTop="1" thickBot="1">
      <c r="A14" s="13" t="s">
        <v>176</v>
      </c>
      <c r="B14" s="123"/>
      <c r="C14" s="13"/>
      <c r="D14" s="32"/>
    </row>
    <row r="15" spans="1:4" ht="14.25" customHeight="1" thickTop="1" thickBot="1">
      <c r="A15" s="13" t="s">
        <v>177</v>
      </c>
      <c r="B15" s="121"/>
      <c r="C15" s="13"/>
      <c r="D15" s="32"/>
    </row>
    <row r="16" spans="1:4" ht="14.25" customHeight="1" thickTop="1" thickBot="1">
      <c r="A16" s="13" t="s">
        <v>178</v>
      </c>
      <c r="B16" s="121"/>
      <c r="C16" s="13"/>
      <c r="D16" s="195" t="s">
        <v>182</v>
      </c>
    </row>
    <row r="17" spans="1:4" ht="14.25" customHeight="1" thickTop="1" thickBot="1">
      <c r="A17" s="223" t="s">
        <v>179</v>
      </c>
      <c r="B17" s="121"/>
      <c r="C17" s="13"/>
      <c r="D17" s="32" t="s">
        <v>183</v>
      </c>
    </row>
    <row r="18" spans="1:4" ht="14.25" customHeight="1" thickTop="1" thickBot="1">
      <c r="A18" s="13" t="s">
        <v>180</v>
      </c>
      <c r="B18" s="121"/>
      <c r="C18" s="13"/>
      <c r="D18" s="32"/>
    </row>
    <row r="19" spans="1:4" ht="14.25" customHeight="1" thickTop="1" thickBot="1">
      <c r="A19" s="13" t="s">
        <v>181</v>
      </c>
      <c r="B19" s="30"/>
      <c r="C19" s="13"/>
      <c r="D19" s="32"/>
    </row>
    <row r="20" spans="1:4" ht="14.25" customHeight="1" thickTop="1" thickBot="1">
      <c r="A20" s="199" t="s">
        <v>173</v>
      </c>
      <c r="B20" s="124"/>
      <c r="C20" s="113"/>
      <c r="D20" s="32"/>
    </row>
    <row r="21" spans="1:4" ht="14.25" customHeight="1" thickTop="1" thickBot="1">
      <c r="A21" s="32"/>
      <c r="B21" s="30"/>
      <c r="C21" s="13"/>
      <c r="D21" s="32"/>
    </row>
    <row r="22" spans="1:4" ht="14.25" customHeight="1" thickTop="1" thickBot="1">
      <c r="A22" s="32"/>
      <c r="B22" s="125"/>
      <c r="C22" s="13"/>
      <c r="D22" s="32"/>
    </row>
    <row r="23" spans="1:4" ht="14.25" customHeight="1" thickTop="1" thickBot="1">
      <c r="A23" s="13"/>
      <c r="B23" s="116">
        <f>SUM(B14:B22)</f>
        <v>0</v>
      </c>
      <c r="C23" s="15" t="s">
        <v>184</v>
      </c>
      <c r="D23" s="13"/>
    </row>
    <row r="24" spans="1:4" ht="14.25" customHeight="1" thickTop="1" thickBot="1">
      <c r="A24" s="13" t="s">
        <v>185</v>
      </c>
      <c r="B24" s="123"/>
      <c r="C24" s="13"/>
      <c r="D24" s="32"/>
    </row>
    <row r="25" spans="1:4" ht="14.25" customHeight="1" thickTop="1" thickBot="1">
      <c r="A25" s="13" t="s">
        <v>186</v>
      </c>
      <c r="B25" s="122"/>
      <c r="C25" s="13"/>
      <c r="D25" s="32"/>
    </row>
    <row r="26" spans="1:4" ht="14.25" customHeight="1" thickTop="1" thickBot="1">
      <c r="A26" s="13"/>
      <c r="B26" s="116">
        <f>SUM(B24:B25)</f>
        <v>0</v>
      </c>
      <c r="C26" s="13" t="s">
        <v>187</v>
      </c>
      <c r="D26" s="13"/>
    </row>
    <row r="27" spans="1:4" ht="14.25" customHeight="1" thickTop="1" thickBot="1">
      <c r="A27" s="13" t="s">
        <v>188</v>
      </c>
      <c r="B27" s="123"/>
      <c r="C27" s="13"/>
      <c r="D27" s="32"/>
    </row>
    <row r="28" spans="1:4" ht="14.25" customHeight="1" thickTop="1" thickBot="1">
      <c r="A28" s="13" t="s">
        <v>189</v>
      </c>
      <c r="B28" s="121"/>
      <c r="C28" s="13"/>
      <c r="D28" s="32"/>
    </row>
    <row r="29" spans="1:4" ht="14.25" customHeight="1" thickTop="1" thickBot="1">
      <c r="A29" s="13"/>
      <c r="B29" s="115"/>
      <c r="C29" s="13"/>
      <c r="D29" s="13"/>
    </row>
    <row r="30" spans="1:4" ht="14.25" customHeight="1" thickTop="1" thickBot="1">
      <c r="A30" s="118" t="s">
        <v>190</v>
      </c>
      <c r="B30" s="117">
        <f>B6+B13+B23+B26+B27+B28</f>
        <v>0</v>
      </c>
      <c r="C30" s="13"/>
      <c r="D30" s="13"/>
    </row>
    <row r="31" spans="1:4" ht="14.25" customHeight="1" thickTop="1" thickBot="1">
      <c r="A31" s="13"/>
      <c r="B31" s="112"/>
      <c r="C31" s="13"/>
      <c r="D31" s="13"/>
    </row>
    <row r="32" spans="1:4" ht="21.5" customHeight="1" thickTop="1" thickBot="1">
      <c r="A32" s="344" t="s">
        <v>191</v>
      </c>
      <c r="B32" s="345"/>
      <c r="C32" s="345"/>
      <c r="D32" s="346"/>
    </row>
    <row r="33" spans="1:4" ht="14.25" customHeight="1" thickTop="1" thickBot="1">
      <c r="A33" s="347" t="s">
        <v>13</v>
      </c>
      <c r="B33" s="348"/>
      <c r="C33" s="349"/>
      <c r="D33" s="13"/>
    </row>
    <row r="34" spans="1:4" ht="14.25" customHeight="1" thickTop="1" thickBot="1">
      <c r="A34" s="12"/>
      <c r="B34" s="120" t="s">
        <v>166</v>
      </c>
      <c r="C34" s="12" t="s">
        <v>193</v>
      </c>
      <c r="D34" s="12" t="s">
        <v>167</v>
      </c>
    </row>
    <row r="35" spans="1:4" ht="14.25" customHeight="1" thickTop="1" thickBot="1">
      <c r="A35" s="33" t="s">
        <v>192</v>
      </c>
      <c r="B35" s="121"/>
      <c r="C35" s="31"/>
      <c r="D35" s="32"/>
    </row>
    <row r="36" spans="1:4" ht="14.25" customHeight="1" thickTop="1" thickBot="1">
      <c r="A36" s="33" t="s">
        <v>194</v>
      </c>
      <c r="B36" s="111"/>
      <c r="C36" s="48"/>
      <c r="D36" s="13"/>
    </row>
    <row r="37" spans="1:4" ht="14.25" customHeight="1" thickTop="1" thickBot="1">
      <c r="A37" s="152" t="s">
        <v>21</v>
      </c>
      <c r="B37" s="121"/>
      <c r="C37" s="207"/>
      <c r="D37" s="67" t="s">
        <v>195</v>
      </c>
    </row>
    <row r="38" spans="1:4" ht="14.25" customHeight="1" thickTop="1" thickBot="1">
      <c r="A38" s="28"/>
      <c r="B38" s="121"/>
      <c r="C38" s="31"/>
      <c r="D38" s="32"/>
    </row>
    <row r="39" spans="1:4" ht="14.25" customHeight="1" thickTop="1" thickBot="1">
      <c r="A39" s="28"/>
      <c r="B39" s="121"/>
      <c r="C39" s="31"/>
      <c r="D39" s="32"/>
    </row>
    <row r="40" spans="1:4" ht="14.25" customHeight="1" thickTop="1" thickBot="1">
      <c r="A40" s="28"/>
      <c r="B40" s="121"/>
      <c r="C40" s="31"/>
      <c r="D40" s="32"/>
    </row>
    <row r="41" spans="1:4" ht="14.25" customHeight="1" thickTop="1" thickBot="1">
      <c r="A41" s="28"/>
      <c r="B41" s="121"/>
      <c r="C41" s="31"/>
      <c r="D41" s="32"/>
    </row>
    <row r="42" spans="1:4" ht="14.25" customHeight="1" thickTop="1" thickBot="1">
      <c r="A42" s="28"/>
      <c r="B42" s="121"/>
      <c r="C42" s="31"/>
      <c r="D42" s="32"/>
    </row>
    <row r="43" spans="1:4" ht="14.25" customHeight="1" thickTop="1" thickBot="1">
      <c r="A43" s="28"/>
      <c r="B43" s="121"/>
      <c r="C43" s="31"/>
      <c r="D43" s="32"/>
    </row>
    <row r="44" spans="1:4" ht="14.25" customHeight="1" thickTop="1" thickBot="1">
      <c r="A44" s="28"/>
      <c r="B44" s="122"/>
      <c r="C44" s="31"/>
      <c r="D44" s="32"/>
    </row>
    <row r="45" spans="1:4" ht="14.25" customHeight="1" thickTop="1" thickBot="1">
      <c r="A45" s="13"/>
      <c r="B45" s="116">
        <f>SUM(B35:B44)</f>
        <v>0</v>
      </c>
      <c r="C45" s="48"/>
      <c r="D45" s="13"/>
    </row>
    <row r="46" spans="1:4" ht="14.25" customHeight="1" thickTop="1" thickBot="1">
      <c r="A46" s="33" t="s">
        <v>196</v>
      </c>
      <c r="B46" s="112"/>
      <c r="C46" s="48"/>
      <c r="D46" s="13"/>
    </row>
    <row r="47" spans="1:4" ht="14.25" customHeight="1" thickTop="1" thickBot="1">
      <c r="A47" s="28"/>
      <c r="B47" s="121"/>
      <c r="C47" s="31"/>
      <c r="D47" s="32" t="s">
        <v>197</v>
      </c>
    </row>
    <row r="48" spans="1:4" ht="14.25" customHeight="1" thickTop="1" thickBot="1">
      <c r="A48" s="28"/>
      <c r="B48" s="122"/>
      <c r="C48" s="31"/>
      <c r="D48" s="32" t="s">
        <v>197</v>
      </c>
    </row>
    <row r="49" spans="1:4" ht="14.25" customHeight="1" thickTop="1" thickBot="1">
      <c r="A49" s="13"/>
      <c r="B49" s="116">
        <f>SUM(B47:B48)</f>
        <v>0</v>
      </c>
      <c r="C49" s="13"/>
      <c r="D49" s="13"/>
    </row>
    <row r="50" spans="1:4" ht="14.25" customHeight="1" thickTop="1" thickBot="1">
      <c r="A50" s="13"/>
      <c r="B50" s="119"/>
      <c r="C50" s="13"/>
      <c r="D50" s="13"/>
    </row>
    <row r="51" spans="1:4" ht="14.25" customHeight="1" thickTop="1" thickBot="1">
      <c r="A51" s="118" t="s">
        <v>198</v>
      </c>
      <c r="B51" s="117">
        <f>B49+B45</f>
        <v>0</v>
      </c>
      <c r="C51" s="13"/>
      <c r="D51" s="126" t="str">
        <f>IF(B30=B51,"","Costs and Sources must equal.")</f>
        <v/>
      </c>
    </row>
    <row r="52" spans="1:4" ht="14.25" customHeight="1" thickTop="1">
      <c r="A52" s="7"/>
      <c r="B52" s="7"/>
      <c r="C52" s="7"/>
      <c r="D52" s="7"/>
    </row>
  </sheetData>
  <sheetProtection algorithmName="SHA-512" hashValue="DeHRPbJNoMgrxnPzSJW52OfScnQDnhPlGnZZ8jqKFtnWdLUa4syxACQPhpvzx13vWOqMkQ7Ms7crFeW89y6f2Q==" saltValue="ufZOEKMnV6HHGkVlcaS48g==" spinCount="100000" sheet="1" objects="1" scenarios="1" selectLockedCells="1"/>
  <mergeCells count="4">
    <mergeCell ref="A3:D3"/>
    <mergeCell ref="A33:C33"/>
    <mergeCell ref="A32:D32"/>
    <mergeCell ref="A1:D1"/>
  </mergeCells>
  <dataValidations count="2">
    <dataValidation type="list" allowBlank="1" showInputMessage="1" showErrorMessage="1" sqref="C36" xr:uid="{1C94006C-57A5-6048-BA91-5C092C3EA20D}">
      <formula1>"Yes,No"</formula1>
    </dataValidation>
    <dataValidation type="list" allowBlank="1" showInputMessage="1" showErrorMessage="1" sqref="C35 C38:C44 C47:C48" xr:uid="{1317681E-B7E7-FA40-9A4B-9F2067B573DD}">
      <formula1>"Oui,Non"</formula1>
    </dataValidation>
  </dataValidations>
  <printOptions horizontalCentered="1"/>
  <pageMargins left="0.5" right="0.5" top="0.75" bottom="0.5" header="0.3" footer="0.3"/>
  <pageSetup orientation="portrait" horizontalDpi="0" verticalDpi="0"/>
  <headerFooter>
    <oddHeader>&amp;C&amp;"-,Bold"
BUDGET DE DÉVELOPPEMENT</oddHeader>
    <oddFooter>&amp;C&amp;"Calibri (Body),Regular"&amp;10CLASSEUR DE DEMANDE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3C42-2F40-984A-9BF8-1C1B18D205A0}">
  <dimension ref="A1:W32"/>
  <sheetViews>
    <sheetView showRuler="0" view="pageLayout" topLeftCell="A2" zoomScale="150" zoomScalePageLayoutView="150" workbookViewId="0">
      <selection activeCell="S12" sqref="S12"/>
    </sheetView>
  </sheetViews>
  <sheetFormatPr baseColWidth="10" defaultRowHeight="14.25" customHeight="1"/>
  <cols>
    <col min="1" max="1" width="11.5" style="6" customWidth="1"/>
    <col min="2" max="2" width="7.1640625" style="6" customWidth="1"/>
    <col min="3" max="3" width="7" style="6" customWidth="1"/>
    <col min="4" max="9" width="3" style="6" hidden="1" customWidth="1"/>
    <col min="10" max="10" width="9.1640625" style="6" customWidth="1"/>
    <col min="11" max="11" width="9.33203125" style="6" customWidth="1"/>
    <col min="12" max="12" width="7" style="6" customWidth="1"/>
    <col min="13" max="18" width="3" style="6" hidden="1" customWidth="1"/>
    <col min="19" max="19" width="9.1640625" style="6" customWidth="1"/>
    <col min="20" max="20" width="6.83203125" style="6" customWidth="1"/>
    <col min="21" max="21" width="5.6640625" style="6" customWidth="1"/>
    <col min="22" max="22" width="9.1640625" style="6" customWidth="1"/>
    <col min="23" max="23" width="7.33203125" style="6" customWidth="1"/>
    <col min="24" max="16384" width="10.83203125" style="6"/>
  </cols>
  <sheetData>
    <row r="1" spans="1:23" ht="14.25" customHeight="1">
      <c r="A1" s="364" t="str">
        <f>IF('(1) Aperçu'!D28&lt;&gt;"",UPPER('(1) Aperçu'!D28),"")</f>
        <v/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</row>
    <row r="2" spans="1:23" ht="14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1.5" customHeight="1" thickTop="1" thickBot="1">
      <c r="A3" s="354" t="s">
        <v>207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6"/>
    </row>
    <row r="4" spans="1:23" ht="14.25" customHeight="1" thickTop="1" thickBot="1">
      <c r="A4" s="37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</row>
    <row r="5" spans="1:23" ht="18" customHeight="1" thickTop="1">
      <c r="A5" s="17"/>
      <c r="B5" s="17"/>
      <c r="C5" s="357" t="s">
        <v>208</v>
      </c>
      <c r="D5" s="358"/>
      <c r="E5" s="358"/>
      <c r="F5" s="358"/>
      <c r="G5" s="358"/>
      <c r="H5" s="358"/>
      <c r="I5" s="358"/>
      <c r="J5" s="359"/>
      <c r="K5" s="360"/>
      <c r="L5" s="361" t="s">
        <v>209</v>
      </c>
      <c r="M5" s="361"/>
      <c r="N5" s="361"/>
      <c r="O5" s="361"/>
      <c r="P5" s="361"/>
      <c r="Q5" s="361"/>
      <c r="R5" s="361"/>
      <c r="S5" s="361"/>
      <c r="T5" s="361"/>
      <c r="U5" s="361"/>
      <c r="V5" s="362"/>
      <c r="W5" s="17"/>
    </row>
    <row r="6" spans="1:23" ht="36" customHeight="1">
      <c r="A6" s="161" t="s">
        <v>199</v>
      </c>
      <c r="B6" s="224" t="s">
        <v>200</v>
      </c>
      <c r="C6" s="162" t="s">
        <v>201</v>
      </c>
      <c r="D6" s="163" t="s">
        <v>4</v>
      </c>
      <c r="E6" s="164" t="s">
        <v>6</v>
      </c>
      <c r="F6" s="164" t="s">
        <v>7</v>
      </c>
      <c r="G6" s="164" t="s">
        <v>8</v>
      </c>
      <c r="H6" s="164" t="s">
        <v>24</v>
      </c>
      <c r="I6" s="164" t="s">
        <v>33</v>
      </c>
      <c r="J6" s="163" t="s">
        <v>202</v>
      </c>
      <c r="K6" s="165" t="s">
        <v>203</v>
      </c>
      <c r="L6" s="166" t="s">
        <v>201</v>
      </c>
      <c r="M6" s="163" t="s">
        <v>4</v>
      </c>
      <c r="N6" s="164" t="s">
        <v>6</v>
      </c>
      <c r="O6" s="164" t="s">
        <v>7</v>
      </c>
      <c r="P6" s="164" t="s">
        <v>8</v>
      </c>
      <c r="Q6" s="164" t="s">
        <v>24</v>
      </c>
      <c r="R6" s="164" t="s">
        <v>33</v>
      </c>
      <c r="S6" s="163" t="s">
        <v>202</v>
      </c>
      <c r="T6" s="167" t="s">
        <v>204</v>
      </c>
      <c r="U6" s="168" t="s">
        <v>205</v>
      </c>
      <c r="V6" s="165" t="s">
        <v>203</v>
      </c>
      <c r="W6" s="170" t="s">
        <v>206</v>
      </c>
    </row>
    <row r="7" spans="1:23" ht="14.25" customHeight="1">
      <c r="A7" s="190"/>
      <c r="B7" s="179"/>
      <c r="C7" s="180"/>
      <c r="D7" s="180">
        <f>IF(A7="Studio",C7,0)</f>
        <v>0</v>
      </c>
      <c r="E7" s="180">
        <f t="shared" ref="E7:E17" si="0">IF(A7="1 Bedroom",C7,0)</f>
        <v>0</v>
      </c>
      <c r="F7" s="180">
        <f t="shared" ref="F7:F17" si="1">IF(A7="2 Bedroom",C7,0)</f>
        <v>0</v>
      </c>
      <c r="G7" s="180">
        <f t="shared" ref="G7:G17" si="2">IF(A7="3 Bedroom",C7,0)</f>
        <v>0</v>
      </c>
      <c r="H7" s="180">
        <f t="shared" ref="H7:H17" si="3">IF(A7="4 Bedroom",C7,0)</f>
        <v>0</v>
      </c>
      <c r="I7" s="180">
        <f>C7*B7</f>
        <v>0</v>
      </c>
      <c r="J7" s="181"/>
      <c r="K7" s="175">
        <f t="shared" ref="K7:K17" si="4">J7*C7</f>
        <v>0</v>
      </c>
      <c r="L7" s="180"/>
      <c r="M7" s="180">
        <f>IF(A7="Studio",L7,0)</f>
        <v>0</v>
      </c>
      <c r="N7" s="180">
        <f>IF(A7="1 Bedroom",L7,0)</f>
        <v>0</v>
      </c>
      <c r="O7" s="180">
        <f>IF(A7="2 Bedroom",L7,0)</f>
        <v>0</v>
      </c>
      <c r="P7" s="180">
        <f>IF(A7="3 Bedroom",L7,0)</f>
        <v>0</v>
      </c>
      <c r="Q7" s="180">
        <f>IF(A7="4 Bedroom",L7,0)</f>
        <v>0</v>
      </c>
      <c r="R7" s="180">
        <f>L7*B7</f>
        <v>0</v>
      </c>
      <c r="S7" s="182"/>
      <c r="T7" s="231"/>
      <c r="U7" s="177" t="str">
        <f t="shared" ref="U7:U17" si="5">IF(T7&lt;&gt;"",S7/T7,"")</f>
        <v/>
      </c>
      <c r="V7" s="175">
        <f>L7*(S7)</f>
        <v>0</v>
      </c>
      <c r="W7" s="178">
        <f>L7+C7</f>
        <v>0</v>
      </c>
    </row>
    <row r="8" spans="1:23" ht="14.25" customHeight="1">
      <c r="A8" s="191"/>
      <c r="B8" s="171"/>
      <c r="C8" s="172"/>
      <c r="D8" s="173">
        <f t="shared" ref="D8:D17" si="6">IF(A8="Studio",C8,0)</f>
        <v>0</v>
      </c>
      <c r="E8" s="173">
        <f t="shared" si="0"/>
        <v>0</v>
      </c>
      <c r="F8" s="173">
        <f t="shared" si="1"/>
        <v>0</v>
      </c>
      <c r="G8" s="173">
        <f t="shared" si="2"/>
        <v>0</v>
      </c>
      <c r="H8" s="173">
        <f t="shared" si="3"/>
        <v>0</v>
      </c>
      <c r="I8" s="173">
        <f t="shared" ref="I8:I17" si="7">C8*B8</f>
        <v>0</v>
      </c>
      <c r="J8" s="174"/>
      <c r="K8" s="175">
        <f t="shared" si="4"/>
        <v>0</v>
      </c>
      <c r="L8" s="172"/>
      <c r="M8" s="173">
        <f t="shared" ref="M8:M17" si="8">IF(A8="Studio",L8,0)</f>
        <v>0</v>
      </c>
      <c r="N8" s="173">
        <f t="shared" ref="N8:N17" si="9">IF(A8="1 Bedroom",L8,0)</f>
        <v>0</v>
      </c>
      <c r="O8" s="173">
        <f t="shared" ref="O8:O17" si="10">IF(A8="2 Bedroom",L8,0)</f>
        <v>0</v>
      </c>
      <c r="P8" s="173">
        <f t="shared" ref="P8:P17" si="11">IF(A8="3 Bedroom",L8,0)</f>
        <v>0</v>
      </c>
      <c r="Q8" s="173">
        <f t="shared" ref="Q8:Q17" si="12">IF(A8="4 Bedroom",L8,0)</f>
        <v>0</v>
      </c>
      <c r="R8" s="173">
        <f t="shared" ref="R8:R17" si="13">L8*B8</f>
        <v>0</v>
      </c>
      <c r="S8" s="176"/>
      <c r="T8" s="232"/>
      <c r="U8" s="177" t="str">
        <f t="shared" si="5"/>
        <v/>
      </c>
      <c r="V8" s="175">
        <f t="shared" ref="V8:V17" si="14">L8*(S8)</f>
        <v>0</v>
      </c>
      <c r="W8" s="178">
        <f>L8+C8</f>
        <v>0</v>
      </c>
    </row>
    <row r="9" spans="1:23" ht="14.25" customHeight="1">
      <c r="A9" s="190"/>
      <c r="B9" s="179"/>
      <c r="C9" s="180"/>
      <c r="D9" s="180">
        <f t="shared" si="6"/>
        <v>0</v>
      </c>
      <c r="E9" s="180">
        <f t="shared" si="0"/>
        <v>0</v>
      </c>
      <c r="F9" s="180">
        <f t="shared" si="1"/>
        <v>0</v>
      </c>
      <c r="G9" s="180">
        <f t="shared" si="2"/>
        <v>0</v>
      </c>
      <c r="H9" s="180">
        <f t="shared" si="3"/>
        <v>0</v>
      </c>
      <c r="I9" s="180">
        <f t="shared" si="7"/>
        <v>0</v>
      </c>
      <c r="J9" s="181"/>
      <c r="K9" s="175">
        <f t="shared" si="4"/>
        <v>0</v>
      </c>
      <c r="L9" s="180"/>
      <c r="M9" s="180">
        <f t="shared" si="8"/>
        <v>0</v>
      </c>
      <c r="N9" s="180">
        <f t="shared" si="9"/>
        <v>0</v>
      </c>
      <c r="O9" s="180">
        <f t="shared" si="10"/>
        <v>0</v>
      </c>
      <c r="P9" s="180">
        <f t="shared" si="11"/>
        <v>0</v>
      </c>
      <c r="Q9" s="180">
        <f t="shared" si="12"/>
        <v>0</v>
      </c>
      <c r="R9" s="180">
        <f t="shared" si="13"/>
        <v>0</v>
      </c>
      <c r="S9" s="182"/>
      <c r="T9" s="231"/>
      <c r="U9" s="177" t="str">
        <f t="shared" si="5"/>
        <v/>
      </c>
      <c r="V9" s="175">
        <f t="shared" si="14"/>
        <v>0</v>
      </c>
      <c r="W9" s="178">
        <f>L9+C9</f>
        <v>0</v>
      </c>
    </row>
    <row r="10" spans="1:23" ht="14.25" customHeight="1">
      <c r="A10" s="191"/>
      <c r="B10" s="171"/>
      <c r="C10" s="172"/>
      <c r="D10" s="173">
        <f t="shared" si="6"/>
        <v>0</v>
      </c>
      <c r="E10" s="173">
        <f t="shared" si="0"/>
        <v>0</v>
      </c>
      <c r="F10" s="173">
        <f t="shared" si="1"/>
        <v>0</v>
      </c>
      <c r="G10" s="173">
        <f t="shared" si="2"/>
        <v>0</v>
      </c>
      <c r="H10" s="173">
        <f t="shared" si="3"/>
        <v>0</v>
      </c>
      <c r="I10" s="173">
        <f t="shared" si="7"/>
        <v>0</v>
      </c>
      <c r="J10" s="174"/>
      <c r="K10" s="175">
        <f t="shared" si="4"/>
        <v>0</v>
      </c>
      <c r="L10" s="172"/>
      <c r="M10" s="173">
        <f t="shared" si="8"/>
        <v>0</v>
      </c>
      <c r="N10" s="173">
        <f t="shared" si="9"/>
        <v>0</v>
      </c>
      <c r="O10" s="173">
        <f t="shared" si="10"/>
        <v>0</v>
      </c>
      <c r="P10" s="173">
        <f t="shared" si="11"/>
        <v>0</v>
      </c>
      <c r="Q10" s="173">
        <f t="shared" si="12"/>
        <v>0</v>
      </c>
      <c r="R10" s="173">
        <f t="shared" si="13"/>
        <v>0</v>
      </c>
      <c r="S10" s="176"/>
      <c r="T10" s="232"/>
      <c r="U10" s="177" t="str">
        <f t="shared" si="5"/>
        <v/>
      </c>
      <c r="V10" s="175">
        <f t="shared" si="14"/>
        <v>0</v>
      </c>
      <c r="W10" s="178">
        <f>L10+C10</f>
        <v>0</v>
      </c>
    </row>
    <row r="11" spans="1:23" ht="14.25" customHeight="1">
      <c r="A11" s="190"/>
      <c r="B11" s="179"/>
      <c r="C11" s="180"/>
      <c r="D11" s="180">
        <f t="shared" si="6"/>
        <v>0</v>
      </c>
      <c r="E11" s="180">
        <f t="shared" si="0"/>
        <v>0</v>
      </c>
      <c r="F11" s="180">
        <f t="shared" si="1"/>
        <v>0</v>
      </c>
      <c r="G11" s="180">
        <f t="shared" si="2"/>
        <v>0</v>
      </c>
      <c r="H11" s="180">
        <f t="shared" si="3"/>
        <v>0</v>
      </c>
      <c r="I11" s="180">
        <f t="shared" si="7"/>
        <v>0</v>
      </c>
      <c r="J11" s="181"/>
      <c r="K11" s="175">
        <f t="shared" si="4"/>
        <v>0</v>
      </c>
      <c r="L11" s="180"/>
      <c r="M11" s="180">
        <f t="shared" si="8"/>
        <v>0</v>
      </c>
      <c r="N11" s="180">
        <f t="shared" si="9"/>
        <v>0</v>
      </c>
      <c r="O11" s="180">
        <f t="shared" si="10"/>
        <v>0</v>
      </c>
      <c r="P11" s="180">
        <f t="shared" si="11"/>
        <v>0</v>
      </c>
      <c r="Q11" s="180">
        <f t="shared" si="12"/>
        <v>0</v>
      </c>
      <c r="R11" s="180">
        <f t="shared" si="13"/>
        <v>0</v>
      </c>
      <c r="S11" s="182"/>
      <c r="T11" s="231"/>
      <c r="U11" s="177" t="str">
        <f t="shared" si="5"/>
        <v/>
      </c>
      <c r="V11" s="175">
        <f t="shared" si="14"/>
        <v>0</v>
      </c>
      <c r="W11" s="178">
        <f>L11+C11</f>
        <v>0</v>
      </c>
    </row>
    <row r="12" spans="1:23" ht="14.25" customHeight="1">
      <c r="A12" s="191"/>
      <c r="B12" s="171"/>
      <c r="C12" s="172"/>
      <c r="D12" s="173">
        <f t="shared" si="6"/>
        <v>0</v>
      </c>
      <c r="E12" s="173">
        <f t="shared" si="0"/>
        <v>0</v>
      </c>
      <c r="F12" s="173">
        <f t="shared" si="1"/>
        <v>0</v>
      </c>
      <c r="G12" s="173">
        <f t="shared" si="2"/>
        <v>0</v>
      </c>
      <c r="H12" s="173">
        <f t="shared" si="3"/>
        <v>0</v>
      </c>
      <c r="I12" s="173">
        <f t="shared" si="7"/>
        <v>0</v>
      </c>
      <c r="J12" s="174"/>
      <c r="K12" s="175">
        <f t="shared" si="4"/>
        <v>0</v>
      </c>
      <c r="L12" s="172"/>
      <c r="M12" s="173">
        <f t="shared" si="8"/>
        <v>0</v>
      </c>
      <c r="N12" s="173">
        <f t="shared" si="9"/>
        <v>0</v>
      </c>
      <c r="O12" s="173">
        <f t="shared" si="10"/>
        <v>0</v>
      </c>
      <c r="P12" s="173">
        <f t="shared" si="11"/>
        <v>0</v>
      </c>
      <c r="Q12" s="173">
        <f t="shared" si="12"/>
        <v>0</v>
      </c>
      <c r="R12" s="173">
        <f t="shared" si="13"/>
        <v>0</v>
      </c>
      <c r="S12" s="176"/>
      <c r="T12" s="232"/>
      <c r="U12" s="177" t="str">
        <f t="shared" si="5"/>
        <v/>
      </c>
      <c r="V12" s="175">
        <f t="shared" si="14"/>
        <v>0</v>
      </c>
      <c r="W12" s="178">
        <f>L12+C12</f>
        <v>0</v>
      </c>
    </row>
    <row r="13" spans="1:23" ht="14.25" customHeight="1">
      <c r="A13" s="190"/>
      <c r="B13" s="179"/>
      <c r="C13" s="180"/>
      <c r="D13" s="180">
        <f t="shared" si="6"/>
        <v>0</v>
      </c>
      <c r="E13" s="180">
        <f t="shared" si="0"/>
        <v>0</v>
      </c>
      <c r="F13" s="180">
        <f t="shared" si="1"/>
        <v>0</v>
      </c>
      <c r="G13" s="180">
        <f t="shared" si="2"/>
        <v>0</v>
      </c>
      <c r="H13" s="180">
        <f t="shared" si="3"/>
        <v>0</v>
      </c>
      <c r="I13" s="180">
        <f t="shared" si="7"/>
        <v>0</v>
      </c>
      <c r="J13" s="181"/>
      <c r="K13" s="175">
        <f t="shared" si="4"/>
        <v>0</v>
      </c>
      <c r="L13" s="180"/>
      <c r="M13" s="180">
        <f t="shared" si="8"/>
        <v>0</v>
      </c>
      <c r="N13" s="180">
        <f t="shared" si="9"/>
        <v>0</v>
      </c>
      <c r="O13" s="180">
        <f t="shared" si="10"/>
        <v>0</v>
      </c>
      <c r="P13" s="180">
        <f t="shared" si="11"/>
        <v>0</v>
      </c>
      <c r="Q13" s="180">
        <f t="shared" si="12"/>
        <v>0</v>
      </c>
      <c r="R13" s="180">
        <f t="shared" si="13"/>
        <v>0</v>
      </c>
      <c r="S13" s="182"/>
      <c r="T13" s="231"/>
      <c r="U13" s="177" t="str">
        <f t="shared" si="5"/>
        <v/>
      </c>
      <c r="V13" s="175">
        <f t="shared" si="14"/>
        <v>0</v>
      </c>
      <c r="W13" s="178">
        <f>L13+C13</f>
        <v>0</v>
      </c>
    </row>
    <row r="14" spans="1:23" ht="14.25" customHeight="1">
      <c r="A14" s="191"/>
      <c r="B14" s="171"/>
      <c r="C14" s="172"/>
      <c r="D14" s="173">
        <f t="shared" si="6"/>
        <v>0</v>
      </c>
      <c r="E14" s="173">
        <f t="shared" si="0"/>
        <v>0</v>
      </c>
      <c r="F14" s="173">
        <f t="shared" si="1"/>
        <v>0</v>
      </c>
      <c r="G14" s="173">
        <f t="shared" si="2"/>
        <v>0</v>
      </c>
      <c r="H14" s="173">
        <f t="shared" si="3"/>
        <v>0</v>
      </c>
      <c r="I14" s="173">
        <f t="shared" si="7"/>
        <v>0</v>
      </c>
      <c r="J14" s="174"/>
      <c r="K14" s="175">
        <f t="shared" si="4"/>
        <v>0</v>
      </c>
      <c r="L14" s="172"/>
      <c r="M14" s="173">
        <f t="shared" si="8"/>
        <v>0</v>
      </c>
      <c r="N14" s="173">
        <f t="shared" si="9"/>
        <v>0</v>
      </c>
      <c r="O14" s="173">
        <f t="shared" si="10"/>
        <v>0</v>
      </c>
      <c r="P14" s="173">
        <f t="shared" si="11"/>
        <v>0</v>
      </c>
      <c r="Q14" s="173">
        <f t="shared" si="12"/>
        <v>0</v>
      </c>
      <c r="R14" s="173">
        <f t="shared" si="13"/>
        <v>0</v>
      </c>
      <c r="S14" s="176"/>
      <c r="T14" s="232"/>
      <c r="U14" s="177" t="str">
        <f t="shared" si="5"/>
        <v/>
      </c>
      <c r="V14" s="175">
        <f t="shared" si="14"/>
        <v>0</v>
      </c>
      <c r="W14" s="178">
        <f>L14+C14</f>
        <v>0</v>
      </c>
    </row>
    <row r="15" spans="1:23" ht="14.25" customHeight="1">
      <c r="A15" s="190"/>
      <c r="B15" s="179"/>
      <c r="C15" s="180"/>
      <c r="D15" s="180">
        <f t="shared" si="6"/>
        <v>0</v>
      </c>
      <c r="E15" s="180">
        <f t="shared" si="0"/>
        <v>0</v>
      </c>
      <c r="F15" s="180">
        <f t="shared" si="1"/>
        <v>0</v>
      </c>
      <c r="G15" s="180">
        <f t="shared" si="2"/>
        <v>0</v>
      </c>
      <c r="H15" s="180">
        <f t="shared" si="3"/>
        <v>0</v>
      </c>
      <c r="I15" s="180">
        <f t="shared" si="7"/>
        <v>0</v>
      </c>
      <c r="J15" s="181"/>
      <c r="K15" s="175">
        <f t="shared" si="4"/>
        <v>0</v>
      </c>
      <c r="L15" s="180"/>
      <c r="M15" s="180">
        <f t="shared" si="8"/>
        <v>0</v>
      </c>
      <c r="N15" s="180">
        <f t="shared" si="9"/>
        <v>0</v>
      </c>
      <c r="O15" s="180">
        <f t="shared" si="10"/>
        <v>0</v>
      </c>
      <c r="P15" s="180">
        <f t="shared" si="11"/>
        <v>0</v>
      </c>
      <c r="Q15" s="180">
        <f t="shared" si="12"/>
        <v>0</v>
      </c>
      <c r="R15" s="180">
        <f t="shared" si="13"/>
        <v>0</v>
      </c>
      <c r="S15" s="182"/>
      <c r="T15" s="231"/>
      <c r="U15" s="177" t="str">
        <f t="shared" si="5"/>
        <v/>
      </c>
      <c r="V15" s="175">
        <f t="shared" si="14"/>
        <v>0</v>
      </c>
      <c r="W15" s="178">
        <f>L15+C15</f>
        <v>0</v>
      </c>
    </row>
    <row r="16" spans="1:23" ht="14.25" customHeight="1">
      <c r="A16" s="191"/>
      <c r="B16" s="171"/>
      <c r="C16" s="172"/>
      <c r="D16" s="173">
        <f t="shared" si="6"/>
        <v>0</v>
      </c>
      <c r="E16" s="173">
        <f t="shared" si="0"/>
        <v>0</v>
      </c>
      <c r="F16" s="173">
        <f t="shared" si="1"/>
        <v>0</v>
      </c>
      <c r="G16" s="173">
        <f t="shared" si="2"/>
        <v>0</v>
      </c>
      <c r="H16" s="173">
        <f t="shared" si="3"/>
        <v>0</v>
      </c>
      <c r="I16" s="173">
        <f t="shared" si="7"/>
        <v>0</v>
      </c>
      <c r="J16" s="174"/>
      <c r="K16" s="175">
        <f t="shared" si="4"/>
        <v>0</v>
      </c>
      <c r="L16" s="172"/>
      <c r="M16" s="173">
        <f t="shared" si="8"/>
        <v>0</v>
      </c>
      <c r="N16" s="173">
        <f t="shared" si="9"/>
        <v>0</v>
      </c>
      <c r="O16" s="173">
        <f t="shared" si="10"/>
        <v>0</v>
      </c>
      <c r="P16" s="173">
        <f t="shared" si="11"/>
        <v>0</v>
      </c>
      <c r="Q16" s="173">
        <f t="shared" si="12"/>
        <v>0</v>
      </c>
      <c r="R16" s="173">
        <f t="shared" si="13"/>
        <v>0</v>
      </c>
      <c r="S16" s="176"/>
      <c r="T16" s="232"/>
      <c r="U16" s="177" t="str">
        <f t="shared" si="5"/>
        <v/>
      </c>
      <c r="V16" s="175">
        <f t="shared" si="14"/>
        <v>0</v>
      </c>
      <c r="W16" s="178">
        <f>L16+C16</f>
        <v>0</v>
      </c>
    </row>
    <row r="17" spans="1:23" ht="14.25" customHeight="1">
      <c r="A17" s="190"/>
      <c r="B17" s="179"/>
      <c r="C17" s="180"/>
      <c r="D17" s="180">
        <f t="shared" si="6"/>
        <v>0</v>
      </c>
      <c r="E17" s="180">
        <f t="shared" si="0"/>
        <v>0</v>
      </c>
      <c r="F17" s="180">
        <f t="shared" si="1"/>
        <v>0</v>
      </c>
      <c r="G17" s="180">
        <f t="shared" si="2"/>
        <v>0</v>
      </c>
      <c r="H17" s="180">
        <f t="shared" si="3"/>
        <v>0</v>
      </c>
      <c r="I17" s="180">
        <f t="shared" si="7"/>
        <v>0</v>
      </c>
      <c r="J17" s="181"/>
      <c r="K17" s="175">
        <f t="shared" si="4"/>
        <v>0</v>
      </c>
      <c r="L17" s="180"/>
      <c r="M17" s="180">
        <f t="shared" si="8"/>
        <v>0</v>
      </c>
      <c r="N17" s="180">
        <f t="shared" si="9"/>
        <v>0</v>
      </c>
      <c r="O17" s="180">
        <f t="shared" si="10"/>
        <v>0</v>
      </c>
      <c r="P17" s="180">
        <f t="shared" si="11"/>
        <v>0</v>
      </c>
      <c r="Q17" s="180">
        <f t="shared" si="12"/>
        <v>0</v>
      </c>
      <c r="R17" s="180">
        <f t="shared" si="13"/>
        <v>0</v>
      </c>
      <c r="S17" s="182"/>
      <c r="T17" s="231"/>
      <c r="U17" s="177" t="str">
        <f t="shared" si="5"/>
        <v/>
      </c>
      <c r="V17" s="175">
        <f t="shared" si="14"/>
        <v>0</v>
      </c>
      <c r="W17" s="178">
        <f>L17+C17</f>
        <v>0</v>
      </c>
    </row>
    <row r="18" spans="1:23" ht="14.25" customHeight="1">
      <c r="A18" s="40" t="s">
        <v>216</v>
      </c>
      <c r="B18" s="41"/>
      <c r="C18" s="158">
        <f t="shared" ref="C18:I18" si="15">SUM(C7:C17)</f>
        <v>0</v>
      </c>
      <c r="D18" s="159">
        <f t="shared" si="15"/>
        <v>0</v>
      </c>
      <c r="E18" s="157">
        <f t="shared" si="15"/>
        <v>0</v>
      </c>
      <c r="F18" s="157">
        <f t="shared" si="15"/>
        <v>0</v>
      </c>
      <c r="G18" s="157">
        <f t="shared" si="15"/>
        <v>0</v>
      </c>
      <c r="H18" s="157">
        <f t="shared" si="15"/>
        <v>0</v>
      </c>
      <c r="I18" s="157">
        <f t="shared" si="15"/>
        <v>0</v>
      </c>
      <c r="J18" s="43"/>
      <c r="K18" s="44">
        <f t="shared" ref="K18:R18" si="16">SUM(K7:K17)</f>
        <v>0</v>
      </c>
      <c r="L18" s="42">
        <f t="shared" si="16"/>
        <v>0</v>
      </c>
      <c r="M18" s="159">
        <f t="shared" si="16"/>
        <v>0</v>
      </c>
      <c r="N18" s="157">
        <f t="shared" si="16"/>
        <v>0</v>
      </c>
      <c r="O18" s="157">
        <f t="shared" si="16"/>
        <v>0</v>
      </c>
      <c r="P18" s="157">
        <f t="shared" si="16"/>
        <v>0</v>
      </c>
      <c r="Q18" s="157">
        <f t="shared" si="16"/>
        <v>0</v>
      </c>
      <c r="R18" s="157">
        <f t="shared" si="16"/>
        <v>0</v>
      </c>
      <c r="S18" s="157"/>
      <c r="T18" s="45"/>
      <c r="U18" s="46"/>
      <c r="V18" s="47">
        <f>SUM(V7:V17)</f>
        <v>0</v>
      </c>
      <c r="W18" s="169">
        <f>SUM(W7:W17)</f>
        <v>0</v>
      </c>
    </row>
    <row r="19" spans="1:23" ht="14.25" customHeight="1">
      <c r="A19" s="183"/>
      <c r="B19" s="4"/>
      <c r="C19" s="184"/>
      <c r="D19" s="184"/>
      <c r="E19" s="184"/>
      <c r="F19" s="184"/>
      <c r="G19" s="184"/>
      <c r="H19" s="184"/>
      <c r="I19" s="184"/>
      <c r="J19" s="185"/>
      <c r="K19" s="186"/>
      <c r="L19" s="184"/>
      <c r="M19" s="184"/>
      <c r="N19" s="184"/>
      <c r="O19" s="184"/>
      <c r="P19" s="184"/>
      <c r="Q19" s="185"/>
      <c r="R19" s="185"/>
      <c r="S19" s="185"/>
      <c r="T19" s="187"/>
      <c r="U19" s="156"/>
      <c r="V19" s="188"/>
      <c r="W19" s="189"/>
    </row>
    <row r="20" spans="1:23" ht="21.5" customHeight="1">
      <c r="A20" s="363" t="s">
        <v>210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</row>
    <row r="21" spans="1:23" ht="14" customHeight="1">
      <c r="A21" s="350" t="s">
        <v>211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</row>
    <row r="22" spans="1:23" ht="99" customHeight="1">
      <c r="A22" s="351"/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3"/>
    </row>
    <row r="23" spans="1:23" ht="14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9"/>
      <c r="M23" s="39"/>
      <c r="N23" s="39"/>
      <c r="O23" s="39"/>
      <c r="P23" s="39"/>
      <c r="Q23" s="17"/>
      <c r="R23" s="17"/>
      <c r="S23" s="17"/>
      <c r="T23" s="17"/>
      <c r="U23" s="17"/>
      <c r="V23" s="17"/>
      <c r="W23" s="17"/>
    </row>
    <row r="24" spans="1:23" ht="21.5" customHeight="1">
      <c r="A24" s="363" t="s">
        <v>212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</row>
    <row r="25" spans="1:23" ht="26" customHeight="1">
      <c r="A25" s="350" t="s">
        <v>213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</row>
    <row r="26" spans="1:23" ht="98" customHeight="1">
      <c r="A26" s="351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3"/>
    </row>
    <row r="27" spans="1:23" ht="14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21.5" customHeight="1">
      <c r="A28" s="363" t="s">
        <v>214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</row>
    <row r="29" spans="1:23" ht="14.25" customHeight="1">
      <c r="A29" s="350" t="s">
        <v>215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</row>
    <row r="30" spans="1:23" ht="83" customHeight="1">
      <c r="A30" s="351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3"/>
    </row>
    <row r="31" spans="1:23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</sheetData>
  <sheetProtection algorithmName="SHA-512" hashValue="4JHz8ZtcySrPudAncKqTUqf/NyrEaj8qlGtE4r2SwB6SvMhVuQsG049zGM7EEs/TFFs0t3vkCrNj3kv/kaQfvQ==" saltValue="ufkxRPu21sHupmU4R1GLvQ==" spinCount="100000" sheet="1" objects="1" scenarios="1" selectLockedCells="1"/>
  <mergeCells count="13">
    <mergeCell ref="A1:W1"/>
    <mergeCell ref="A24:W24"/>
    <mergeCell ref="A25:W25"/>
    <mergeCell ref="A26:W26"/>
    <mergeCell ref="A28:W28"/>
    <mergeCell ref="A29:W29"/>
    <mergeCell ref="A30:W30"/>
    <mergeCell ref="A3:W3"/>
    <mergeCell ref="C5:K5"/>
    <mergeCell ref="L5:V5"/>
    <mergeCell ref="A20:W20"/>
    <mergeCell ref="A21:W21"/>
    <mergeCell ref="A22:W22"/>
  </mergeCells>
  <dataValidations count="1">
    <dataValidation type="list" allowBlank="1" showInputMessage="1" showErrorMessage="1" sqref="A7:A17" xr:uid="{13E39DF7-C063-EA4B-9B54-DCF855551CD1}">
      <formula1>"Studio, 1 Bedroom, 2 Bedroom, 3 Bedroom, 4 Bedroom"</formula1>
    </dataValidation>
  </dataValidations>
  <printOptions horizontalCentered="1"/>
  <pageMargins left="0.5" right="0.5" top="0.75" bottom="0.5" header="0.3" footer="0.3"/>
  <pageSetup orientation="portrait" horizontalDpi="0" verticalDpi="0"/>
  <headerFooter>
    <oddHeader>&amp;C&amp;"-,Bold"
PLAN DE LOCATION</oddHeader>
    <oddFooter>&amp;C&amp;"Calibri (Body),Regular"&amp;10CLASSEUR DE DEMANDE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BBB3-9AE7-D54F-8DB2-CED987C3350F}">
  <dimension ref="A1:E52"/>
  <sheetViews>
    <sheetView showRuler="0" view="pageLayout" zoomScale="150" zoomScalePageLayoutView="150" workbookViewId="0">
      <selection activeCell="A8" sqref="A8:H8"/>
    </sheetView>
  </sheetViews>
  <sheetFormatPr baseColWidth="10" defaultRowHeight="14.25" customHeight="1"/>
  <cols>
    <col min="1" max="1" width="27.5" style="98" customWidth="1"/>
    <col min="2" max="2" width="7.5" style="98" customWidth="1"/>
    <col min="3" max="3" width="9.33203125" style="98" customWidth="1"/>
    <col min="4" max="4" width="11.33203125" style="98" customWidth="1"/>
    <col min="5" max="5" width="34" style="98" customWidth="1"/>
    <col min="6" max="16384" width="10.83203125" style="98"/>
  </cols>
  <sheetData>
    <row r="1" spans="1:5" ht="14.25" customHeight="1">
      <c r="A1" s="372" t="str">
        <f>IF('(1) Aperçu'!D28&lt;&gt;"",UPPER('(1) Aperçu'!D28),"")</f>
        <v/>
      </c>
      <c r="B1" s="372"/>
      <c r="C1" s="372"/>
      <c r="D1" s="372"/>
      <c r="E1" s="372"/>
    </row>
    <row r="2" spans="1:5" ht="14.25" customHeight="1">
      <c r="A2" s="50"/>
      <c r="B2" s="51"/>
      <c r="C2" s="51"/>
      <c r="D2" s="51"/>
      <c r="E2" s="51"/>
    </row>
    <row r="3" spans="1:5" ht="21.5" customHeight="1" thickBot="1">
      <c r="A3" s="373" t="s">
        <v>256</v>
      </c>
      <c r="B3" s="374"/>
      <c r="C3" s="374"/>
      <c r="D3" s="374"/>
      <c r="E3" s="374"/>
    </row>
    <row r="4" spans="1:5" ht="14.25" customHeight="1" thickTop="1" thickBot="1">
      <c r="A4" s="52"/>
      <c r="B4" s="103"/>
      <c r="C4" s="53"/>
      <c r="D4" s="54"/>
      <c r="E4" s="93"/>
    </row>
    <row r="5" spans="1:5" ht="14.25" customHeight="1" thickTop="1" thickBot="1">
      <c r="A5" s="52" t="s">
        <v>217</v>
      </c>
      <c r="B5" s="103"/>
      <c r="C5" s="53"/>
      <c r="D5" s="201" t="s">
        <v>221</v>
      </c>
      <c r="E5" s="93" t="s">
        <v>222</v>
      </c>
    </row>
    <row r="6" spans="1:5" ht="14.25" customHeight="1" thickTop="1" thickBot="1">
      <c r="A6" s="55" t="s">
        <v>218</v>
      </c>
      <c r="B6" s="56"/>
      <c r="C6" s="102"/>
      <c r="D6" s="58">
        <f>12*('(4) Plan de location'!K18+'(4) Plan de location'!V18)</f>
        <v>0</v>
      </c>
      <c r="E6" s="94"/>
    </row>
    <row r="7" spans="1:5" ht="14.25" customHeight="1" thickTop="1" thickBot="1">
      <c r="A7" s="55"/>
      <c r="B7" s="104" t="s">
        <v>220</v>
      </c>
      <c r="C7" s="57" t="s">
        <v>219</v>
      </c>
      <c r="D7" s="59"/>
      <c r="E7" s="94"/>
    </row>
    <row r="8" spans="1:5" ht="14.25" customHeight="1" thickTop="1" thickBot="1">
      <c r="A8" s="200" t="s">
        <v>223</v>
      </c>
      <c r="B8" s="31"/>
      <c r="C8" s="22"/>
      <c r="D8" s="59">
        <f t="shared" ref="D8:D13" si="0">C8*B8*12</f>
        <v>0</v>
      </c>
      <c r="E8" s="35"/>
    </row>
    <row r="9" spans="1:5" ht="14.25" customHeight="1" thickTop="1" thickBot="1">
      <c r="A9" s="60" t="s">
        <v>224</v>
      </c>
      <c r="B9" s="31"/>
      <c r="C9" s="22"/>
      <c r="D9" s="59">
        <f t="shared" si="0"/>
        <v>0</v>
      </c>
      <c r="E9" s="91"/>
    </row>
    <row r="10" spans="1:5" ht="14.25" customHeight="1" thickTop="1" thickBot="1">
      <c r="A10" s="55" t="s">
        <v>225</v>
      </c>
      <c r="B10" s="31"/>
      <c r="C10" s="22"/>
      <c r="D10" s="59">
        <f t="shared" si="0"/>
        <v>0</v>
      </c>
      <c r="E10" s="35"/>
    </row>
    <row r="11" spans="1:5" ht="14.25" customHeight="1" thickTop="1" thickBot="1">
      <c r="A11" s="61" t="s">
        <v>226</v>
      </c>
      <c r="B11" s="29"/>
      <c r="C11" s="22"/>
      <c r="D11" s="59">
        <f t="shared" si="0"/>
        <v>0</v>
      </c>
      <c r="E11" s="35"/>
    </row>
    <row r="12" spans="1:5" ht="14.25" customHeight="1" thickTop="1" thickBot="1">
      <c r="A12" s="61" t="s">
        <v>227</v>
      </c>
      <c r="B12" s="29"/>
      <c r="C12" s="22"/>
      <c r="D12" s="59">
        <f t="shared" si="0"/>
        <v>0</v>
      </c>
      <c r="E12" s="49"/>
    </row>
    <row r="13" spans="1:5" ht="14.25" customHeight="1" thickTop="1" thickBot="1">
      <c r="A13" s="61" t="s">
        <v>228</v>
      </c>
      <c r="B13" s="29"/>
      <c r="C13" s="22"/>
      <c r="D13" s="59">
        <f t="shared" si="0"/>
        <v>0</v>
      </c>
      <c r="E13" s="49"/>
    </row>
    <row r="14" spans="1:5" ht="14.25" customHeight="1" thickTop="1" thickBot="1">
      <c r="A14" s="378" t="s">
        <v>173</v>
      </c>
      <c r="B14" s="379"/>
      <c r="C14" s="380"/>
      <c r="D14" s="86"/>
      <c r="E14" s="35"/>
    </row>
    <row r="15" spans="1:5" ht="14.25" customHeight="1" thickTop="1" thickBot="1">
      <c r="A15" s="378"/>
      <c r="B15" s="379"/>
      <c r="C15" s="380"/>
      <c r="D15" s="86"/>
      <c r="E15" s="35"/>
    </row>
    <row r="16" spans="1:5" ht="14.25" customHeight="1" thickTop="1" thickBot="1">
      <c r="A16" s="378"/>
      <c r="B16" s="379"/>
      <c r="C16" s="380"/>
      <c r="D16" s="87"/>
      <c r="E16" s="49"/>
    </row>
    <row r="17" spans="1:5" ht="14.25" customHeight="1" thickTop="1" thickBot="1">
      <c r="A17" s="375" t="s">
        <v>229</v>
      </c>
      <c r="B17" s="376"/>
      <c r="C17" s="377"/>
      <c r="D17" s="62">
        <f>SUM(D6:D16)</f>
        <v>0</v>
      </c>
      <c r="E17" s="92"/>
    </row>
    <row r="18" spans="1:5" ht="14.25" customHeight="1" thickTop="1" thickBot="1">
      <c r="A18" s="153"/>
      <c r="B18" s="63" t="s">
        <v>230</v>
      </c>
      <c r="C18" s="23"/>
      <c r="D18" s="64">
        <f>-C18*D17</f>
        <v>0</v>
      </c>
      <c r="E18" s="154"/>
    </row>
    <row r="19" spans="1:5" ht="14.25" customHeight="1" thickTop="1" thickBot="1">
      <c r="A19" s="381" t="s">
        <v>231</v>
      </c>
      <c r="B19" s="382"/>
      <c r="C19" s="383"/>
      <c r="D19" s="38"/>
      <c r="E19" s="155"/>
    </row>
    <row r="20" spans="1:5" ht="14.25" customHeight="1" thickTop="1" thickBot="1">
      <c r="A20" s="378" t="s">
        <v>173</v>
      </c>
      <c r="B20" s="379"/>
      <c r="C20" s="380"/>
      <c r="D20" s="38"/>
      <c r="E20" s="49" t="s">
        <v>232</v>
      </c>
    </row>
    <row r="21" spans="1:5" ht="14.25" customHeight="1" thickTop="1" thickBot="1">
      <c r="A21" s="378"/>
      <c r="B21" s="379"/>
      <c r="C21" s="380"/>
      <c r="D21" s="88"/>
      <c r="E21" s="96"/>
    </row>
    <row r="22" spans="1:5" ht="14.25" customHeight="1" thickTop="1" thickBot="1">
      <c r="A22" s="365" t="s">
        <v>233</v>
      </c>
      <c r="B22" s="366"/>
      <c r="C22" s="384"/>
      <c r="D22" s="101">
        <f>D17+D18+D19+D20+D21</f>
        <v>0</v>
      </c>
      <c r="E22" s="97"/>
    </row>
    <row r="23" spans="1:5" ht="14.25" customHeight="1" thickTop="1" thickBot="1">
      <c r="A23" s="68" t="s">
        <v>234</v>
      </c>
      <c r="B23" s="66"/>
      <c r="C23" s="67"/>
      <c r="D23" s="95"/>
      <c r="E23" s="97"/>
    </row>
    <row r="24" spans="1:5" ht="14.25" customHeight="1" thickTop="1" thickBot="1">
      <c r="A24" s="85"/>
      <c r="B24" s="225" t="s">
        <v>146</v>
      </c>
      <c r="C24" s="69" t="s">
        <v>235</v>
      </c>
      <c r="D24" s="201" t="s">
        <v>221</v>
      </c>
      <c r="E24" s="93" t="s">
        <v>222</v>
      </c>
    </row>
    <row r="25" spans="1:5" ht="14.25" customHeight="1" thickTop="1" thickBot="1">
      <c r="A25" s="34" t="s">
        <v>240</v>
      </c>
      <c r="B25" s="27"/>
      <c r="C25" s="24"/>
      <c r="D25" s="70">
        <f>C25*B25</f>
        <v>0</v>
      </c>
      <c r="E25" s="49"/>
    </row>
    <row r="26" spans="1:5" ht="14.25" customHeight="1" thickTop="1" thickBot="1">
      <c r="A26" s="34"/>
      <c r="B26" s="27"/>
      <c r="C26" s="24"/>
      <c r="D26" s="70">
        <f>C26*B26</f>
        <v>0</v>
      </c>
      <c r="E26" s="35"/>
    </row>
    <row r="27" spans="1:5" ht="14.25" customHeight="1" thickTop="1" thickBot="1">
      <c r="A27" s="34"/>
      <c r="B27" s="27"/>
      <c r="C27" s="24"/>
      <c r="D27" s="70">
        <f>C27*B27</f>
        <v>0</v>
      </c>
      <c r="E27" s="35"/>
    </row>
    <row r="28" spans="1:5" ht="14.25" customHeight="1" thickTop="1" thickBot="1">
      <c r="A28" s="34"/>
      <c r="B28" s="27"/>
      <c r="C28" s="24"/>
      <c r="D28" s="70">
        <f>C28*B28</f>
        <v>0</v>
      </c>
      <c r="E28" s="35"/>
    </row>
    <row r="29" spans="1:5" ht="14.25" customHeight="1" thickTop="1" thickBot="1">
      <c r="A29" s="375" t="s">
        <v>236</v>
      </c>
      <c r="B29" s="376"/>
      <c r="C29" s="377"/>
      <c r="D29" s="71">
        <f>+SUM(D25:D28)</f>
        <v>0</v>
      </c>
      <c r="E29" s="72"/>
    </row>
    <row r="30" spans="1:5" ht="14.25" customHeight="1" thickTop="1" thickBot="1">
      <c r="A30" s="65"/>
      <c r="B30" s="65"/>
      <c r="C30" s="65" t="s">
        <v>237</v>
      </c>
      <c r="D30" s="36"/>
      <c r="E30" s="73"/>
    </row>
    <row r="31" spans="1:5" ht="14.25" customHeight="1" thickTop="1" thickBot="1">
      <c r="A31" s="74"/>
      <c r="B31" s="75" t="s">
        <v>238</v>
      </c>
      <c r="C31" s="25"/>
      <c r="D31" s="99">
        <f>-C31*(D30+D29)</f>
        <v>0</v>
      </c>
      <c r="E31" s="85"/>
    </row>
    <row r="32" spans="1:5" ht="14.25" customHeight="1" thickTop="1" thickBot="1">
      <c r="A32" s="365" t="s">
        <v>239</v>
      </c>
      <c r="B32" s="366"/>
      <c r="C32" s="384"/>
      <c r="D32" s="100">
        <f>D29+D30+D31</f>
        <v>0</v>
      </c>
      <c r="E32" s="79"/>
    </row>
    <row r="33" spans="1:5" ht="14.25" customHeight="1" thickTop="1" thickBot="1">
      <c r="A33" s="107"/>
      <c r="B33" s="108"/>
      <c r="C33" s="108"/>
      <c r="D33" s="109"/>
      <c r="E33" s="74"/>
    </row>
    <row r="34" spans="1:5" ht="21.5" customHeight="1" thickTop="1" thickBot="1">
      <c r="A34" s="385" t="s">
        <v>257</v>
      </c>
      <c r="B34" s="386"/>
      <c r="C34" s="386"/>
      <c r="D34" s="386"/>
      <c r="E34" s="386"/>
    </row>
    <row r="35" spans="1:5" ht="14.25" customHeight="1" thickTop="1" thickBot="1">
      <c r="A35" s="105"/>
      <c r="B35" s="227"/>
      <c r="C35" s="227"/>
      <c r="D35" s="106"/>
      <c r="E35" s="106"/>
    </row>
    <row r="36" spans="1:5" ht="14.25" customHeight="1" thickTop="1" thickBot="1">
      <c r="A36" s="230" t="s">
        <v>217</v>
      </c>
      <c r="B36" s="228" t="s">
        <v>241</v>
      </c>
      <c r="C36" s="229"/>
      <c r="D36" s="201" t="s">
        <v>221</v>
      </c>
      <c r="E36" s="93" t="s">
        <v>222</v>
      </c>
    </row>
    <row r="37" spans="1:5" ht="14.25" customHeight="1" thickTop="1" thickBot="1">
      <c r="A37" s="55" t="s">
        <v>242</v>
      </c>
      <c r="B37" s="26"/>
      <c r="C37" s="53"/>
      <c r="D37" s="76">
        <f>B37*'(4) Plan de location'!W18</f>
        <v>0</v>
      </c>
      <c r="E37" s="90"/>
    </row>
    <row r="38" spans="1:5" ht="14.25" customHeight="1" thickTop="1" thickBot="1">
      <c r="A38" s="55" t="s">
        <v>243</v>
      </c>
      <c r="B38" s="26"/>
      <c r="C38" s="77"/>
      <c r="D38" s="76">
        <f>B38*'(4) Plan de location'!W18</f>
        <v>0</v>
      </c>
      <c r="E38" s="35"/>
    </row>
    <row r="39" spans="1:5" ht="14.25" customHeight="1" thickTop="1" thickBot="1">
      <c r="A39" s="55" t="s">
        <v>244</v>
      </c>
      <c r="B39" s="26"/>
      <c r="C39" s="77"/>
      <c r="D39" s="76">
        <f>B39*'(4) Plan de location'!W18</f>
        <v>0</v>
      </c>
      <c r="E39" s="35" t="s">
        <v>246</v>
      </c>
    </row>
    <row r="40" spans="1:5" ht="14.25" customHeight="1" thickTop="1" thickBot="1">
      <c r="A40" s="55" t="s">
        <v>245</v>
      </c>
      <c r="B40" s="26"/>
      <c r="C40" s="77"/>
      <c r="D40" s="76">
        <f>B40*'(4) Plan de location'!W18</f>
        <v>0</v>
      </c>
      <c r="E40" s="226" t="s">
        <v>247</v>
      </c>
    </row>
    <row r="41" spans="1:5" ht="14.25" customHeight="1" thickTop="1" thickBot="1">
      <c r="A41" s="55" t="s">
        <v>248</v>
      </c>
      <c r="B41" s="26"/>
      <c r="C41" s="77"/>
      <c r="D41" s="76">
        <f>B41*'(4) Plan de location'!W18</f>
        <v>0</v>
      </c>
      <c r="E41" s="35"/>
    </row>
    <row r="42" spans="1:5" ht="14.25" customHeight="1" thickTop="1" thickBot="1">
      <c r="A42" s="55" t="s">
        <v>249</v>
      </c>
      <c r="B42" s="26"/>
      <c r="C42" s="77"/>
      <c r="D42" s="76">
        <f>B42*'(4) Plan de location'!W18</f>
        <v>0</v>
      </c>
      <c r="E42" s="35"/>
    </row>
    <row r="43" spans="1:5" ht="14.25" customHeight="1" thickTop="1" thickBot="1">
      <c r="A43" s="378" t="s">
        <v>173</v>
      </c>
      <c r="B43" s="379"/>
      <c r="C43" s="380"/>
      <c r="D43" s="36">
        <v>0</v>
      </c>
      <c r="E43" s="35"/>
    </row>
    <row r="44" spans="1:5" ht="14.25" customHeight="1" thickTop="1" thickBot="1">
      <c r="A44" s="378" t="s">
        <v>173</v>
      </c>
      <c r="B44" s="379"/>
      <c r="C44" s="380"/>
      <c r="D44" s="36">
        <v>0</v>
      </c>
      <c r="E44" s="35"/>
    </row>
    <row r="45" spans="1:5" ht="14.25" customHeight="1" thickTop="1" thickBot="1">
      <c r="A45" s="378" t="s">
        <v>173</v>
      </c>
      <c r="B45" s="379"/>
      <c r="C45" s="380"/>
      <c r="D45" s="36">
        <v>0</v>
      </c>
      <c r="E45" s="35"/>
    </row>
    <row r="46" spans="1:5" ht="14.25" customHeight="1" thickTop="1" thickBot="1">
      <c r="A46" s="387" t="s">
        <v>250</v>
      </c>
      <c r="B46" s="388"/>
      <c r="C46" s="389"/>
      <c r="D46" s="36"/>
      <c r="E46" s="35" t="s">
        <v>255</v>
      </c>
    </row>
    <row r="47" spans="1:5" ht="14.25" customHeight="1" thickTop="1" thickBot="1">
      <c r="A47" s="370" t="s">
        <v>251</v>
      </c>
      <c r="B47" s="370"/>
      <c r="C47" s="371"/>
      <c r="D47" s="36">
        <v>0</v>
      </c>
      <c r="E47" s="198" t="s">
        <v>255</v>
      </c>
    </row>
    <row r="48" spans="1:5" ht="14.25" customHeight="1" thickTop="1" thickBot="1">
      <c r="A48" s="369" t="s">
        <v>252</v>
      </c>
      <c r="B48" s="370"/>
      <c r="C48" s="371"/>
      <c r="D48" s="89"/>
      <c r="E48" s="35"/>
    </row>
    <row r="49" spans="1:5" ht="14.25" customHeight="1" thickTop="1" thickBot="1">
      <c r="A49" s="365" t="s">
        <v>253</v>
      </c>
      <c r="B49" s="366"/>
      <c r="C49" s="366"/>
      <c r="D49" s="78">
        <f>SUM(D37:D48)</f>
        <v>0</v>
      </c>
      <c r="E49" s="79"/>
    </row>
    <row r="50" spans="1:5" ht="14.25" customHeight="1" thickTop="1" thickBot="1">
      <c r="A50" s="80"/>
      <c r="B50" s="67"/>
      <c r="C50" s="79"/>
      <c r="D50" s="81"/>
      <c r="E50" s="82"/>
    </row>
    <row r="51" spans="1:5" ht="14.25" customHeight="1" thickTop="1" thickBot="1">
      <c r="A51" s="367" t="s">
        <v>254</v>
      </c>
      <c r="B51" s="368"/>
      <c r="C51" s="368"/>
      <c r="D51" s="83">
        <f>D22+D32-D49</f>
        <v>0</v>
      </c>
      <c r="E51" s="84"/>
    </row>
    <row r="52" spans="1:5" ht="14.25" customHeight="1">
      <c r="A52" s="85"/>
      <c r="B52" s="85"/>
      <c r="C52" s="85"/>
      <c r="D52" s="85"/>
      <c r="E52" s="85"/>
    </row>
  </sheetData>
  <sheetProtection algorithmName="SHA-512" hashValue="IAodxl8iwIPACmg8dNfSmDXlAvxkNK0cs6TlwQFT7rJkUnDuImWSWAXN21on/1gUFAzSXPoK/fU+FbGAt0oBHg==" saltValue="j/r83dRoDpupZsCJ5qaOPg==" spinCount="100000" sheet="1" objects="1" scenarios="1" selectLockedCells="1"/>
  <mergeCells count="21">
    <mergeCell ref="A43:C43"/>
    <mergeCell ref="A14:C14"/>
    <mergeCell ref="A44:C44"/>
    <mergeCell ref="A45:C45"/>
    <mergeCell ref="A46:C46"/>
    <mergeCell ref="A49:C49"/>
    <mergeCell ref="A51:C51"/>
    <mergeCell ref="A48:C48"/>
    <mergeCell ref="A47:C47"/>
    <mergeCell ref="A1:E1"/>
    <mergeCell ref="A3:E3"/>
    <mergeCell ref="A17:C17"/>
    <mergeCell ref="A16:C16"/>
    <mergeCell ref="A15:C15"/>
    <mergeCell ref="A19:C19"/>
    <mergeCell ref="A21:C21"/>
    <mergeCell ref="A22:C22"/>
    <mergeCell ref="A20:C20"/>
    <mergeCell ref="A32:C32"/>
    <mergeCell ref="A34:E34"/>
    <mergeCell ref="A29:C29"/>
  </mergeCells>
  <printOptions horizontalCentered="1"/>
  <pageMargins left="0.5" right="0.5" top="0.75" bottom="0.5" header="0.3" footer="0.3"/>
  <pageSetup orientation="portrait" horizontalDpi="0" verticalDpi="0"/>
  <headerFooter>
    <oddHeader>&amp;C&amp;"-,Bold"
BUDGET D’EXPLOITATION</oddHeader>
    <oddFooter>&amp;C&amp;"Calibri (Body),Regular"&amp;10CLASSEUR DE DEMANDE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6295-05F3-5446-BB75-6194A63C8008}">
  <dimension ref="A1:CT2"/>
  <sheetViews>
    <sheetView workbookViewId="0">
      <selection activeCell="AL21" sqref="AL21"/>
    </sheetView>
  </sheetViews>
  <sheetFormatPr baseColWidth="10" defaultColWidth="17" defaultRowHeight="16"/>
  <cols>
    <col min="1" max="37" width="17" style="150"/>
    <col min="39" max="84" width="17" style="150"/>
    <col min="86" max="16384" width="17" style="150"/>
  </cols>
  <sheetData>
    <row r="1" spans="1:98" ht="150" customHeight="1">
      <c r="A1" s="148" t="s">
        <v>70</v>
      </c>
      <c r="B1" s="148" t="s">
        <v>41</v>
      </c>
      <c r="C1" s="148" t="s">
        <v>42</v>
      </c>
      <c r="D1" s="148" t="s">
        <v>43</v>
      </c>
      <c r="E1" s="148" t="s">
        <v>44</v>
      </c>
      <c r="F1" s="148" t="s">
        <v>45</v>
      </c>
      <c r="G1" s="148" t="s">
        <v>46</v>
      </c>
      <c r="H1" s="149" t="s">
        <v>47</v>
      </c>
      <c r="I1" s="149" t="s">
        <v>48</v>
      </c>
      <c r="J1" s="149" t="s">
        <v>49</v>
      </c>
      <c r="K1" s="149" t="s">
        <v>62</v>
      </c>
      <c r="L1" s="149" t="s">
        <v>63</v>
      </c>
      <c r="M1" s="149" t="s">
        <v>64</v>
      </c>
      <c r="N1" s="149" t="s">
        <v>65</v>
      </c>
      <c r="O1" s="149" t="s">
        <v>67</v>
      </c>
      <c r="P1" s="149" t="s">
        <v>66</v>
      </c>
      <c r="Q1" s="149" t="s">
        <v>68</v>
      </c>
      <c r="R1" s="149" t="s">
        <v>69</v>
      </c>
      <c r="S1" s="148" t="s">
        <v>71</v>
      </c>
      <c r="T1" s="148" t="s">
        <v>72</v>
      </c>
      <c r="U1" s="148" t="s">
        <v>73</v>
      </c>
      <c r="V1" s="148" t="s">
        <v>74</v>
      </c>
      <c r="W1" s="148" t="s">
        <v>10</v>
      </c>
      <c r="X1" s="148" t="s">
        <v>75</v>
      </c>
      <c r="Y1" s="148" t="s">
        <v>76</v>
      </c>
      <c r="Z1" s="148" t="s">
        <v>77</v>
      </c>
      <c r="AA1" s="148" t="s">
        <v>5</v>
      </c>
      <c r="AB1" s="148" t="s">
        <v>3</v>
      </c>
      <c r="AC1" s="148" t="s">
        <v>78</v>
      </c>
      <c r="AD1" s="148" t="s">
        <v>79</v>
      </c>
      <c r="AE1" s="148" t="s">
        <v>80</v>
      </c>
      <c r="AF1" s="149" t="s">
        <v>81</v>
      </c>
      <c r="AG1" s="149" t="s">
        <v>82</v>
      </c>
      <c r="AH1" s="149" t="s">
        <v>83</v>
      </c>
      <c r="AI1" s="149" t="s">
        <v>84</v>
      </c>
      <c r="AJ1" s="149" t="s">
        <v>85</v>
      </c>
      <c r="AK1" s="149" t="s">
        <v>86</v>
      </c>
      <c r="AL1" s="148" t="s">
        <v>87</v>
      </c>
      <c r="AM1" s="148" t="s">
        <v>23</v>
      </c>
      <c r="AN1" s="149" t="s">
        <v>88</v>
      </c>
      <c r="AO1" s="149" t="s">
        <v>89</v>
      </c>
      <c r="AP1" s="148" t="s">
        <v>11</v>
      </c>
      <c r="AQ1" s="148" t="s">
        <v>15</v>
      </c>
      <c r="AR1" s="148" t="s">
        <v>16</v>
      </c>
      <c r="AS1" s="148" t="s">
        <v>17</v>
      </c>
      <c r="AT1" s="148" t="s">
        <v>90</v>
      </c>
      <c r="AU1" s="148" t="s">
        <v>12</v>
      </c>
      <c r="AV1" s="148" t="s">
        <v>10</v>
      </c>
      <c r="AW1" s="149" t="s">
        <v>14</v>
      </c>
      <c r="AX1" s="149" t="s">
        <v>21</v>
      </c>
      <c r="AY1" s="149" t="s">
        <v>22</v>
      </c>
      <c r="AZ1" s="149" t="s">
        <v>91</v>
      </c>
      <c r="BA1" s="149" t="s">
        <v>92</v>
      </c>
      <c r="BB1" s="149" t="s">
        <v>18</v>
      </c>
      <c r="BC1" s="148" t="s">
        <v>25</v>
      </c>
      <c r="BD1" s="148" t="s">
        <v>26</v>
      </c>
      <c r="BE1" s="148" t="s">
        <v>95</v>
      </c>
      <c r="BF1" s="148" t="s">
        <v>27</v>
      </c>
      <c r="BG1" s="148" t="s">
        <v>28</v>
      </c>
      <c r="BH1" s="148" t="s">
        <v>29</v>
      </c>
      <c r="BI1" s="148" t="s">
        <v>30</v>
      </c>
      <c r="BJ1" s="148" t="s">
        <v>96</v>
      </c>
      <c r="BK1" s="148" t="s">
        <v>31</v>
      </c>
      <c r="BL1" s="148" t="s">
        <v>32</v>
      </c>
      <c r="BM1" s="148" t="s">
        <v>34</v>
      </c>
      <c r="BN1" s="148" t="s">
        <v>35</v>
      </c>
      <c r="BO1" s="148" t="s">
        <v>37</v>
      </c>
      <c r="BP1" s="148" t="s">
        <v>36</v>
      </c>
      <c r="BQ1" s="148" t="s">
        <v>38</v>
      </c>
      <c r="BR1" s="148" t="s">
        <v>39</v>
      </c>
      <c r="BS1" s="148" t="s">
        <v>40</v>
      </c>
      <c r="BT1" s="193" t="s">
        <v>9</v>
      </c>
      <c r="BU1" s="193" t="s">
        <v>52</v>
      </c>
      <c r="BV1" s="193" t="s">
        <v>50</v>
      </c>
      <c r="BW1" s="193" t="s">
        <v>51</v>
      </c>
      <c r="BX1" s="193" t="s">
        <v>53</v>
      </c>
      <c r="BY1" s="193" t="s">
        <v>54</v>
      </c>
      <c r="BZ1" s="193" t="s">
        <v>2</v>
      </c>
      <c r="CA1" s="193" t="s">
        <v>93</v>
      </c>
      <c r="CB1" s="193" t="s">
        <v>56</v>
      </c>
      <c r="CC1" s="193" t="s">
        <v>57</v>
      </c>
      <c r="CD1" s="193" t="s">
        <v>58</v>
      </c>
      <c r="CE1" s="193" t="s">
        <v>59</v>
      </c>
      <c r="CF1" s="193" t="s">
        <v>60</v>
      </c>
      <c r="CG1" s="193" t="s">
        <v>94</v>
      </c>
      <c r="CH1" s="193" t="s">
        <v>55</v>
      </c>
      <c r="CI1" s="193" t="s">
        <v>61</v>
      </c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</row>
    <row r="2" spans="1:98" ht="17">
      <c r="A2" s="150">
        <f>'(1) Aperçu'!D28</f>
        <v>0</v>
      </c>
      <c r="B2" s="150">
        <f>'(1) Aperçu'!C5</f>
        <v>0</v>
      </c>
      <c r="C2" s="150">
        <f>'(1) Aperçu'!H5</f>
        <v>0</v>
      </c>
      <c r="D2" s="150">
        <f>'(1) Aperçu'!M5</f>
        <v>0</v>
      </c>
      <c r="E2" s="150">
        <f>'(1) Aperçu'!D6</f>
        <v>0</v>
      </c>
      <c r="F2" s="150">
        <f>'(1) Aperçu'!H6</f>
        <v>0</v>
      </c>
      <c r="G2" s="150">
        <f>'(1) Aperçu'!L6</f>
        <v>0</v>
      </c>
      <c r="H2" s="150">
        <f>'(1) Aperçu'!D10</f>
        <v>0</v>
      </c>
      <c r="I2" s="150">
        <f>'(1) Aperçu'!J10</f>
        <v>0</v>
      </c>
      <c r="J2" s="150">
        <f>'(1) Aperçu'!C11</f>
        <v>0</v>
      </c>
      <c r="K2" s="150">
        <f>'(1) Aperçu'!N17</f>
        <v>0</v>
      </c>
      <c r="L2" s="150">
        <f>'(1) Aperçu'!N18</f>
        <v>0</v>
      </c>
      <c r="M2" s="150">
        <f>'(1) Aperçu'!N19</f>
        <v>0</v>
      </c>
      <c r="N2" s="150">
        <f>'(1) Aperçu'!D18</f>
        <v>0</v>
      </c>
      <c r="O2" s="150">
        <f>'(1) Aperçu'!G19</f>
        <v>0</v>
      </c>
      <c r="P2" s="150">
        <f>'(1) Aperçu'!D20</f>
        <v>0</v>
      </c>
      <c r="Q2" s="150">
        <f>'(1) Aperçu'!L20</f>
        <v>0</v>
      </c>
      <c r="R2" s="150">
        <f>'(1) Aperçu'!A22</f>
        <v>0</v>
      </c>
      <c r="S2" s="150">
        <f>'(1) Aperçu'!D29</f>
        <v>0</v>
      </c>
      <c r="T2" s="150">
        <f>'(1) Aperçu'!D30</f>
        <v>0</v>
      </c>
      <c r="U2" s="150">
        <f>'(1) Aperçu'!L28</f>
        <v>0</v>
      </c>
      <c r="V2" s="150">
        <f>'(1) Aperçu'!L29</f>
        <v>0</v>
      </c>
      <c r="W2" s="150">
        <f>'(1) Aperçu'!L30</f>
        <v>0</v>
      </c>
      <c r="X2" s="150">
        <f>'(1) Aperçu'!L31</f>
        <v>0</v>
      </c>
      <c r="Y2" s="150">
        <f>'(1) Aperçu'!L32</f>
        <v>0</v>
      </c>
      <c r="Z2" s="150">
        <f>'(1) Aperçu'!L33</f>
        <v>0</v>
      </c>
      <c r="AA2" s="150">
        <f>'(1) Aperçu'!F31</f>
        <v>0</v>
      </c>
      <c r="AB2" s="150">
        <f>'(1) Aperçu'!E32</f>
        <v>0</v>
      </c>
      <c r="AC2" s="151">
        <f>'(1) Aperçu'!F33</f>
        <v>0</v>
      </c>
      <c r="AD2" s="150">
        <f>'(1) Aperçu'!H34</f>
        <v>0</v>
      </c>
      <c r="AE2" s="150">
        <f>'(1) Aperçu'!L34</f>
        <v>0</v>
      </c>
      <c r="AF2" s="150">
        <f>'(1) Aperçu'!F40</f>
        <v>0</v>
      </c>
      <c r="AG2" s="150">
        <f>'(1) Aperçu'!F41</f>
        <v>0</v>
      </c>
      <c r="AH2" s="150">
        <f>'(1) Aperçu'!E42</f>
        <v>0</v>
      </c>
      <c r="AI2" s="150">
        <f>'(1) Aperçu'!L42</f>
        <v>0</v>
      </c>
      <c r="AJ2" s="150">
        <f>'(1) Aperçu'!M40</f>
        <v>0</v>
      </c>
      <c r="AK2" s="150">
        <f>'(1) Aperçu'!L41</f>
        <v>0</v>
      </c>
      <c r="AL2" s="150">
        <f>'(1) Aperçu'!N46</f>
        <v>0</v>
      </c>
      <c r="AM2" s="150" t="str">
        <f>'(1) Aperçu'!N48</f>
        <v>Non</v>
      </c>
      <c r="AN2" s="150">
        <f>'(2) Objectifs'!A5</f>
        <v>0</v>
      </c>
      <c r="AO2" s="150">
        <f>'(2) Objectifs'!A9</f>
        <v>0</v>
      </c>
      <c r="AP2" s="150">
        <f>'(3) Budget de développement'!B6</f>
        <v>0</v>
      </c>
      <c r="AQ2" s="150">
        <f>'(3) Budget de développement'!B13</f>
        <v>0</v>
      </c>
      <c r="AR2" s="150">
        <f>'(3) Budget de développement'!B23</f>
        <v>0</v>
      </c>
      <c r="AS2" s="150">
        <f>'(3) Budget de développement'!B26</f>
        <v>0</v>
      </c>
      <c r="AT2" s="150">
        <f>'(3) Budget de développement'!B27</f>
        <v>0</v>
      </c>
      <c r="AU2" s="150">
        <f>'(3) Budget de développement'!B28</f>
        <v>0</v>
      </c>
      <c r="AV2" s="150">
        <f>'(3) Budget de développement'!B30</f>
        <v>0</v>
      </c>
      <c r="AW2" s="150">
        <f>'(3) Budget de développement'!B35</f>
        <v>0</v>
      </c>
      <c r="AX2" s="150">
        <f>'(3) Budget de développement'!B37</f>
        <v>0</v>
      </c>
      <c r="AY2" s="150">
        <f>'(3) Budget de développement'!B45-'(3) Budget de développement'!B37</f>
        <v>0</v>
      </c>
      <c r="AZ2" s="150">
        <f>'(3) Budget de développement'!B47</f>
        <v>0</v>
      </c>
      <c r="BA2" s="150">
        <f>'(3) Budget de développement'!B48</f>
        <v>0</v>
      </c>
      <c r="BB2" s="150">
        <f>'(3) Budget de développement'!B51</f>
        <v>0</v>
      </c>
      <c r="BC2" s="160">
        <f>'(4) Plan de location'!D18</f>
        <v>0</v>
      </c>
      <c r="BD2" s="160">
        <f>'(4) Plan de location'!E18</f>
        <v>0</v>
      </c>
      <c r="BE2" s="160">
        <f>'(4) Plan de location'!F18</f>
        <v>0</v>
      </c>
      <c r="BF2" s="160">
        <f>'(4) Plan de location'!G18</f>
        <v>0</v>
      </c>
      <c r="BG2" s="160">
        <f>'(4) Plan de location'!H18</f>
        <v>0</v>
      </c>
      <c r="BH2" s="160">
        <f>'(4) Plan de location'!M18</f>
        <v>0</v>
      </c>
      <c r="BI2" s="160">
        <f>'(4) Plan de location'!N18</f>
        <v>0</v>
      </c>
      <c r="BJ2" s="160">
        <f>'(4) Plan de location'!O18</f>
        <v>0</v>
      </c>
      <c r="BK2" s="160">
        <f>'(4) Plan de location'!P18</f>
        <v>0</v>
      </c>
      <c r="BL2" s="160">
        <f>'(4) Plan de location'!Q18</f>
        <v>0</v>
      </c>
      <c r="BM2" s="160">
        <f>'(4) Plan de location'!I18</f>
        <v>0</v>
      </c>
      <c r="BN2" s="160">
        <f>'(4) Plan de location'!R18</f>
        <v>0</v>
      </c>
      <c r="BO2" s="150">
        <f>'(4) Plan de location'!K18*12</f>
        <v>0</v>
      </c>
      <c r="BP2" s="150">
        <f>'(4) Plan de location'!V18*12</f>
        <v>0</v>
      </c>
      <c r="BQ2" s="192">
        <f>'(4) Plan de location'!A22</f>
        <v>0</v>
      </c>
      <c r="BR2" s="192">
        <f>'(4) Plan de location'!A26</f>
        <v>0</v>
      </c>
      <c r="BS2" s="192">
        <f>'(4) Plan de location'!A30</f>
        <v>0</v>
      </c>
      <c r="BT2" s="150">
        <f>'(5) Budget d’exploitation'!D17</f>
        <v>0</v>
      </c>
      <c r="BU2" s="150">
        <f>'(5) Budget d’exploitation'!D18</f>
        <v>0</v>
      </c>
      <c r="BV2" s="150">
        <f>'(5) Budget d’exploitation'!D19</f>
        <v>0</v>
      </c>
      <c r="BW2" s="150">
        <f>'(5) Budget d’exploitation'!D20+'(5) Budget d’exploitation'!D21</f>
        <v>0</v>
      </c>
      <c r="BX2" s="150">
        <f>'(5) Budget d’exploitation'!D22</f>
        <v>0</v>
      </c>
      <c r="BY2" s="150">
        <f>SUM('(5) Budget d’exploitation'!D37:D46)</f>
        <v>0</v>
      </c>
      <c r="BZ2" s="150">
        <f>'(5) Budget d’exploitation'!D48</f>
        <v>0</v>
      </c>
      <c r="CA2" s="150">
        <f>BX2-BY2-BZ2</f>
        <v>0</v>
      </c>
      <c r="CB2" s="150">
        <f>'(5) Budget d’exploitation'!B37</f>
        <v>0</v>
      </c>
      <c r="CC2" s="150">
        <f>'(5) Budget d’exploitation'!D29</f>
        <v>0</v>
      </c>
      <c r="CD2" s="150">
        <f>'(5) Budget d’exploitation'!D30</f>
        <v>0</v>
      </c>
      <c r="CE2" s="150">
        <f>'(5) Budget d’exploitation'!D31</f>
        <v>0</v>
      </c>
      <c r="CF2" s="150">
        <f>'(5) Budget d’exploitation'!D32</f>
        <v>0</v>
      </c>
      <c r="CG2">
        <f>CF2-CH2</f>
        <v>0</v>
      </c>
      <c r="CH2" s="150">
        <f>'(5) Budget d’exploitation'!D47</f>
        <v>0</v>
      </c>
      <c r="CI2" s="150">
        <f>SUM('(5) Budget d’exploitation'!B25:B28)</f>
        <v>0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BF1E-327D-4541-9E14-BD32172C39E4}">
  <dimension ref="A1:H46"/>
  <sheetViews>
    <sheetView showRuler="0" view="pageLayout" zoomScale="101" zoomScalePageLayoutView="101" workbookViewId="0">
      <selection activeCell="A6" sqref="A6"/>
    </sheetView>
  </sheetViews>
  <sheetFormatPr baseColWidth="10" defaultColWidth="10.6640625" defaultRowHeight="16"/>
  <cols>
    <col min="1" max="1" width="90" customWidth="1"/>
    <col min="2" max="8" width="10.6640625" style="21"/>
  </cols>
  <sheetData>
    <row r="1" spans="1:1">
      <c r="A1" s="20"/>
    </row>
    <row r="2" spans="1:1">
      <c r="A2" s="20"/>
    </row>
    <row r="3" spans="1:1">
      <c r="A3" s="20"/>
    </row>
    <row r="4" spans="1:1">
      <c r="A4" s="20"/>
    </row>
    <row r="5" spans="1:1">
      <c r="A5" s="20"/>
    </row>
    <row r="6" spans="1:1">
      <c r="A6" s="20"/>
    </row>
    <row r="7" spans="1:1">
      <c r="A7" s="20"/>
    </row>
    <row r="8" spans="1:1">
      <c r="A8" s="20"/>
    </row>
    <row r="9" spans="1:1">
      <c r="A9" s="20"/>
    </row>
    <row r="10" spans="1:1">
      <c r="A10" s="20"/>
    </row>
    <row r="11" spans="1:1">
      <c r="A11" s="20"/>
    </row>
    <row r="12" spans="1:1">
      <c r="A12" s="20"/>
    </row>
    <row r="13" spans="1:1">
      <c r="A13" s="20"/>
    </row>
    <row r="14" spans="1:1">
      <c r="A14" s="20"/>
    </row>
    <row r="15" spans="1:1">
      <c r="A15" s="20"/>
    </row>
    <row r="16" spans="1:1">
      <c r="A16" s="20"/>
    </row>
    <row r="17" spans="1:1">
      <c r="A17" s="20"/>
    </row>
    <row r="18" spans="1:1">
      <c r="A18" s="20"/>
    </row>
    <row r="19" spans="1:1">
      <c r="A19" s="20"/>
    </row>
    <row r="20" spans="1:1">
      <c r="A20" s="20"/>
    </row>
    <row r="21" spans="1:1">
      <c r="A21" s="20"/>
    </row>
    <row r="22" spans="1:1">
      <c r="A22" s="20"/>
    </row>
    <row r="23" spans="1:1">
      <c r="A23" s="20"/>
    </row>
    <row r="24" spans="1:1">
      <c r="A24" s="20"/>
    </row>
    <row r="25" spans="1:1">
      <c r="A25" s="20"/>
    </row>
    <row r="26" spans="1:1">
      <c r="A26" s="20"/>
    </row>
    <row r="27" spans="1:1">
      <c r="A27" s="20"/>
    </row>
    <row r="28" spans="1:1">
      <c r="A28" s="20"/>
    </row>
    <row r="29" spans="1:1">
      <c r="A29" s="20"/>
    </row>
    <row r="30" spans="1:1">
      <c r="A30" s="20"/>
    </row>
    <row r="31" spans="1:1">
      <c r="A31" s="20"/>
    </row>
    <row r="32" spans="1:1">
      <c r="A32" s="20"/>
    </row>
    <row r="33" spans="1:1">
      <c r="A33" s="20"/>
    </row>
    <row r="34" spans="1:1">
      <c r="A34" s="20"/>
    </row>
    <row r="35" spans="1:1">
      <c r="A35" s="20"/>
    </row>
    <row r="36" spans="1:1">
      <c r="A36" s="20"/>
    </row>
    <row r="37" spans="1:1">
      <c r="A37" s="20"/>
    </row>
    <row r="38" spans="1:1">
      <c r="A38" s="20"/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</sheetData>
  <sheetProtection sheet="1" objects="1" scenarios="1" selectLockedCells="1"/>
  <printOptions horizontalCentered="1"/>
  <pageMargins left="0.5" right="0.5" top="0.75" bottom="0.5" header="0.3" footer="0.3"/>
  <pageSetup orientation="portrait" horizontalDpi="0" verticalDpi="0"/>
  <headerFooter>
    <oddHeader>&amp;C&amp;"-,Bold"ADDITIONAL PROJECT NOTES
(IF REQUIRED)</oddHeader>
    <oddFooter>&amp;C&amp;"Calibri (Body),Regular"&amp;11City of Winnipeg Affordable Housing NOW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(1) Aperçu</vt:lpstr>
      <vt:lpstr>(2) Objectifs</vt:lpstr>
      <vt:lpstr>(3) Budget de développement</vt:lpstr>
      <vt:lpstr>(4) Plan de location</vt:lpstr>
      <vt:lpstr>(5) Budget d’exploitation</vt:lpstr>
      <vt:lpstr>Export Data</vt:lpstr>
      <vt:lpstr>Additional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Affordable Housing NOW Application</dc:title>
  <dc:subject/>
  <dc:creator>CentreVenture Development Corporation</dc:creator>
  <cp:keywords/>
  <dc:description>Prepared for the City of Winnipeg.</dc:description>
  <cp:lastModifiedBy>Microsoft Office User</cp:lastModifiedBy>
  <cp:lastPrinted>2022-03-28T18:31:44Z</cp:lastPrinted>
  <dcterms:created xsi:type="dcterms:W3CDTF">2022-03-17T10:40:53Z</dcterms:created>
  <dcterms:modified xsi:type="dcterms:W3CDTF">2022-04-12T12:48:37Z</dcterms:modified>
  <cp:category/>
</cp:coreProperties>
</file>