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chluesselreiher-my.sharepoint.com/personal/tom_reiher_schluessel-reiher_de/Documents/Desktop/"/>
    </mc:Choice>
  </mc:AlternateContent>
  <xr:revisionPtr revIDLastSave="0" documentId="14_{CE31BBD7-4807-4CE8-ADB9-EFF21BC7C4DB}" xr6:coauthVersionLast="47" xr6:coauthVersionMax="47" xr10:uidLastSave="{00000000-0000-0000-0000-000000000000}"/>
  <bookViews>
    <workbookView xWindow="120" yWindow="1350" windowWidth="27315" windowHeight="14130" xr2:uid="{00000000-000D-0000-FFFF-FFFF00000000}"/>
  </bookViews>
  <sheets>
    <sheet name="Schliessplan" sheetId="6" r:id="rId1"/>
    <sheet name="Listen" sheetId="2" state="hidden" r:id="rId2"/>
  </sheets>
  <definedNames>
    <definedName name="Captionbuttonnewcyl">INDEX(TabTexte[],MATCH("Captionbuttonnewcyl",TabTexte[LABEL],0),VLOOKUP(Currentlanguagecode,TabSprachcodes[],2,FALSE))</definedName>
    <definedName name="Captionbuttonnewkey">INDEX(TabTexte[],MATCH("Captionbuttonnewkey",TabTexte[LABEL],0),VLOOKUP(Currentlanguagecode,TabSprachcodes[],2,FALSE))</definedName>
    <definedName name="Currentlanguagecode">"DE"</definedName>
    <definedName name="_xlnm.Print_Titles" localSheetId="0">Schliessplan!$A:$J,Schliessplan!$1:$19</definedName>
    <definedName name="Labelanlagenr">INDEX(TabTexte[],MATCH("Labelanlagenr",TabTexte[LABEL],0),VLOOKUP(Currentlanguagecode,TabSprachcodes[],2,FALSE))</definedName>
    <definedName name="Labelanzahl">INDEX(TabTexte[],MATCH("Labelanzahl",TabTexte[LABEL],0),VLOOKUP(Currentlanguagecode,TabSprachcodes[],2,FALSE))</definedName>
    <definedName name="Labelaskfornewcylpage">INDEX(TabTexte[],MATCH("Labelaskfornewcylpage",TabTexte[LABEL],0),VLOOKUP(Currentlanguagecode,TabSprachcodes[],2,FALSE))</definedName>
    <definedName name="Labelaskfornewkeypage">INDEX(TabTexte[],MATCH("Labelaskfornewkeypage",TabTexte[LABEL],0),VLOOKUP(Currentlanguagecode,TabSprachcodes[],2,FALSE))</definedName>
    <definedName name="Labelaussen">INDEX(TabTexte[],MATCH("Labelaussen",TabTexte[LABEL],0),VLOOKUP(Currentlanguagecode,TabSprachcodes[],2,FALSE))</definedName>
    <definedName name="Labelbestellnummer">INDEX(TabTexte[],MATCH("Labelbestellnummer",TabTexte[LABEL],0),VLOOKUP(Currentlanguagecode,TabSprachcodes[],2,FALSE))</definedName>
    <definedName name="Labelbezeichnung">INDEX(TabTexte[],MATCH("Labelbezeichnung",TabTexte[LABEL],0),VLOOKUP(Currentlanguagecode,TabSprachcodes[],2,FALSE))</definedName>
    <definedName name="Labelfachpartner">INDEX(TabTexte[],MATCH("Labelfachpartner",TabTexte[LABEL],0),VLOOKUP(Currentlanguagecode,TabSprachcodes[],2,FALSE))</definedName>
    <definedName name="Labelfaerbung">INDEX(TabTexte[],MATCH("Labelfaerbung",TabTexte[LABEL],0),VLOOKUP(Currentlanguagecode,TabSprachcodes[],2,FALSE))</definedName>
    <definedName name="Labelfarbcode">INDEX(TabTexte[],MATCH("Labelfarbcode",TabTexte[LABEL],0),VLOOKUP(Currentlanguagecode,TabSprachcodes[],2,FALSE))</definedName>
    <definedName name="Labelinnen">INDEX(TabTexte[],MATCH("Labelinnen",TabTexte[LABEL],0),VLOOKUP(Currentlanguagecode,TabSprachcodes[],2,FALSE))</definedName>
    <definedName name="Labelkundennummer">INDEX(TabTexte[],MATCH("Labelkundennummer",TabTexte[LABEL],0),VLOOKUP(Currentlanguagecode,TabSprachcodes[],2,FALSE))</definedName>
    <definedName name="Labelmechatronik">INDEX(TabTexte[],MATCH("Labelmechatronik",TabTexte[LABEL],0),VLOOKUP(Currentlanguagecode,TabSprachcodes[],2,FALSE))</definedName>
    <definedName name="Labelobjekt">INDEX(TabTexte[],MATCH("Labelobjekt",TabTexte[LABEL],0),VLOOKUP(Currentlanguagecode,TabSprachcodes[],2,FALSE))</definedName>
    <definedName name="LabelPosition">INDEX(TabTexte[],MATCH("LabelPosition",TabTexte[LABEL],0),VLOOKUP(Currentlanguagecode,TabSprachcodes[],2,FALSE))</definedName>
    <definedName name="Labelregistriert">INDEX(TabTexte[],MATCH("Labelregistriert",TabTexte[LABEL],0),VLOOKUP(Currentlanguagecode,TabSprachcodes[],2,FALSE))</definedName>
    <definedName name="Labels__c__h__l__ü__s__s__e__l">INDEX(TabTexte[],MATCH("Labels__c__h__l__ü__s__e__l",TabTexte[LABEL],0),VLOOKUP(Currentlanguagecode,TabSprachcodes[],2,FALSE))</definedName>
    <definedName name="Labelschliessplan">INDEX(TabTexte[],MATCH("Labelschliessplan",TabTexte[LABEL],0),VLOOKUP(Currentlanguagecode,TabSprachcodes[],2,FALSE))</definedName>
    <definedName name="Labelschluesselform">INDEX(TabTexte[],MATCH("Labelschluesselform",TabTexte[LABEL],0),VLOOKUP(Currentlanguagecode,TabSprachcodes[],2,FALSE))</definedName>
    <definedName name="Labelsprache">INDEX(TabTexte[],MATCH("Labelsprache",TabTexte[LABEL],0),VLOOKUP(Currentlanguagecode,TabSprachcodes[],2,FALSE))</definedName>
    <definedName name="Labelsystem">INDEX(TabTexte[],MATCH("Labelsystem",TabTexte[LABEL],0),VLOOKUP(Currentlanguagecode,TabSprachcodes[],2,FALSE))</definedName>
    <definedName name="Labeltuernummer">INDEX(TabTexte[],MATCH("Labeltuernummer",TabTexte[LABEL],0),VLOOKUP(Currentlanguagecode,TabSprachcodes[],2,FALSE))</definedName>
    <definedName name="Labeltuerraumbezeichnung">INDEX(TabTexte[],MATCH("Labeltuerraumbezeichnung",TabTexte[LABEL],0),VLOOKUP(Currentlanguagecode,TabSprachcodes[],2,FALSE))</definedName>
    <definedName name="Labelz__y__l__i__n__d__e__r">INDEX(TabTexte[],MATCH("Labelz__y__l__i__n__d__e__r",TabTexte[LABEL],0),VLOOKUP(Currentlanguagecode,TabSprachcodes[],2,FALSE))</definedName>
    <definedName name="Labelzusatzbezeichnung">INDEX(TabTexte[],MATCH("Labelzusatzbezeichnung",TabTexte[LABEL],0),VLOOKUP(Currentlanguagecode,TabSprachcodes[],2,FALSE))</definedName>
    <definedName name="Labelzylinderartikelnummer">INDEX(TabTexte[],MATCH("Labelzylinderartikelnummer",TabTexte[LABEL],0),VLOOKUP(Currentlanguagecode,TabSprachcodes[],2,FALSE))</definedName>
    <definedName name="Labelzylinderlänge">INDEX(TabTexte[],MATCH("Labelzylinderlänge",TabTexte[LABEL],0),VLOOKUP(Currentlanguagecode,TabSprachcodes[],2,FALSE))</definedName>
    <definedName name="Mechatronik">TabElektronik[Plattform]</definedName>
    <definedName name="Registrierung">TabRegistrierung[Registriert]</definedName>
    <definedName name="Schluesselformen">TabSchluesselformen[Schlüsselformen]</definedName>
    <definedName name="Spracheinstellung">Schliessplan!$D$14</definedName>
    <definedName name="Verkaufssysteme">TabVerkaufssysteme[Kurzbezeichnung]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6" l="1"/>
  <c r="B18" i="6"/>
  <c r="C18" i="6"/>
  <c r="D18" i="6"/>
  <c r="E18" i="6"/>
  <c r="G18" i="6"/>
  <c r="I18" i="6"/>
  <c r="E19" i="6" l="1"/>
  <c r="F19" i="6"/>
  <c r="A17" i="6"/>
  <c r="G17" i="6"/>
  <c r="C12" i="6"/>
  <c r="G5" i="2" l="1"/>
  <c r="J4" i="2"/>
  <c r="J5" i="2"/>
  <c r="G13" i="2"/>
  <c r="G12" i="2"/>
  <c r="G11" i="2"/>
  <c r="G10" i="2"/>
  <c r="G9" i="2"/>
  <c r="G8" i="2"/>
  <c r="G7" i="2"/>
  <c r="G6" i="2"/>
  <c r="G4" i="2"/>
  <c r="I1" i="6" l="1"/>
  <c r="J1" i="6"/>
  <c r="C2" i="6"/>
  <c r="C3" i="6"/>
  <c r="C4" i="6"/>
  <c r="C5" i="6"/>
  <c r="C6" i="6"/>
  <c r="C8" i="6"/>
  <c r="J9" i="6"/>
  <c r="C10" i="6"/>
  <c r="J14" i="6"/>
  <c r="I16" i="6"/>
</calcChain>
</file>

<file path=xl/sharedStrings.xml><?xml version="1.0" encoding="utf-8"?>
<sst xmlns="http://schemas.openxmlformats.org/spreadsheetml/2006/main" count="244" uniqueCount="233">
  <si>
    <t>Position</t>
  </si>
  <si>
    <t>Tür- oder Raumbezeichnung</t>
  </si>
  <si>
    <t>Anzahl</t>
  </si>
  <si>
    <t>Zusatzbezeichnung</t>
  </si>
  <si>
    <t>Kunden-Nr.:</t>
  </si>
  <si>
    <t>Händler:</t>
  </si>
  <si>
    <t>Objekt:</t>
  </si>
  <si>
    <t>Bestell-Nr.:</t>
  </si>
  <si>
    <t>Anlage-Nr.:</t>
  </si>
  <si>
    <t>System:</t>
  </si>
  <si>
    <t>Bezeichnung</t>
  </si>
  <si>
    <t>Schlüsselform:</t>
  </si>
  <si>
    <t>Zylinder Artikel-Nr.</t>
  </si>
  <si>
    <t xml:space="preserve">Z  y  l  i  n  d  e  r </t>
  </si>
  <si>
    <t>Registriert:</t>
  </si>
  <si>
    <t>Ja</t>
  </si>
  <si>
    <t>Nein</t>
  </si>
  <si>
    <t>Registriert</t>
  </si>
  <si>
    <t>Zylinderlänge in mm</t>
  </si>
  <si>
    <t>Verschiedene</t>
  </si>
  <si>
    <t>Farbcode</t>
  </si>
  <si>
    <t>4000S Omega</t>
  </si>
  <si>
    <t>3000FP</t>
  </si>
  <si>
    <t>3000FP Change-Code</t>
  </si>
  <si>
    <t>2500FP</t>
  </si>
  <si>
    <t>Mechatronik:</t>
  </si>
  <si>
    <t>Farbk. Trapez</t>
  </si>
  <si>
    <t>Trapez</t>
  </si>
  <si>
    <t>Rund</t>
  </si>
  <si>
    <t>Lang</t>
  </si>
  <si>
    <t>Rechteck</t>
  </si>
  <si>
    <t>KEK Lang</t>
  </si>
  <si>
    <t>KEK Extra-Lang</t>
  </si>
  <si>
    <t>8000 Omega2</t>
  </si>
  <si>
    <t>Texte</t>
  </si>
  <si>
    <t>DE</t>
  </si>
  <si>
    <t>FR</t>
  </si>
  <si>
    <t>EN</t>
  </si>
  <si>
    <t>IT</t>
  </si>
  <si>
    <t>Kurzbezeichnung</t>
  </si>
  <si>
    <t>Code</t>
  </si>
  <si>
    <t>Verkaufsysteme</t>
  </si>
  <si>
    <t>Plattform</t>
  </si>
  <si>
    <t>Elektronik</t>
  </si>
  <si>
    <t>Schlüsselformen</t>
  </si>
  <si>
    <t>Registrierung</t>
  </si>
  <si>
    <t>LABEL</t>
  </si>
  <si>
    <t>Spalte1</t>
  </si>
  <si>
    <t>Spalte2</t>
  </si>
  <si>
    <t>Srachcodes</t>
  </si>
  <si>
    <t>Labelposition</t>
  </si>
  <si>
    <t>Labeltuernummer</t>
  </si>
  <si>
    <t>Tür-Nr.</t>
  </si>
  <si>
    <t>Labelzylinderartikelnummer</t>
  </si>
  <si>
    <t>Labelzylinderlänge</t>
  </si>
  <si>
    <t>Labelanzahl</t>
  </si>
  <si>
    <t>Labelkundennummer</t>
  </si>
  <si>
    <t>Labelfachpartner</t>
  </si>
  <si>
    <t>Labelobjekt</t>
  </si>
  <si>
    <t>Labelbestellnummer</t>
  </si>
  <si>
    <t>Labelsystem</t>
  </si>
  <si>
    <t>Labelmechatronik</t>
  </si>
  <si>
    <t>Labelregistriert</t>
  </si>
  <si>
    <t>Labelbezeichnung</t>
  </si>
  <si>
    <t>Labeltuerraumbezeichnung</t>
  </si>
  <si>
    <t>Labelzusatzbezeichnung</t>
  </si>
  <si>
    <t>Labelfarbcode</t>
  </si>
  <si>
    <t>S  c  h  l  ü  s  s  e  l</t>
  </si>
  <si>
    <t>Labelanlagenr</t>
  </si>
  <si>
    <t>Labels__c__h__l__ü__s__e__l</t>
  </si>
  <si>
    <t>Labelz__y__l__i__n__d__e__r</t>
  </si>
  <si>
    <t>numéro de porte</t>
  </si>
  <si>
    <t>désignation porte/chambre</t>
  </si>
  <si>
    <t>code article du cylindre</t>
  </si>
  <si>
    <t>longueur cylindre  (mm)</t>
  </si>
  <si>
    <t>nombre</t>
  </si>
  <si>
    <t>distributeur:</t>
  </si>
  <si>
    <t>plan de combinaison:</t>
  </si>
  <si>
    <t>système:</t>
  </si>
  <si>
    <t>mécatronique:</t>
  </si>
  <si>
    <t>immatriculé:</t>
  </si>
  <si>
    <t>désignation</t>
  </si>
  <si>
    <t>désignation supplémentaire</t>
  </si>
  <si>
    <t>code couleur</t>
  </si>
  <si>
    <t>position</t>
  </si>
  <si>
    <t>Objet</t>
  </si>
  <si>
    <t>numéro de commande:</t>
  </si>
  <si>
    <t>numéro client:</t>
  </si>
  <si>
    <t xml:space="preserve">c  y  l  i  n  d  r  e  s </t>
  </si>
  <si>
    <t>c  l  é  s</t>
  </si>
  <si>
    <t>Labelschluesselform</t>
  </si>
  <si>
    <t>forme clé:</t>
  </si>
  <si>
    <t>posizione</t>
  </si>
  <si>
    <t>Captionbuttonnewkey</t>
  </si>
  <si>
    <t>Captionbuttonnewcyl</t>
  </si>
  <si>
    <t>Neue Schlüsselseite anlegen</t>
  </si>
  <si>
    <t>Neue Zylinderseite anlegen</t>
  </si>
  <si>
    <t/>
  </si>
  <si>
    <t>Integra (DESFire)</t>
  </si>
  <si>
    <t>Integra (Advant)</t>
  </si>
  <si>
    <t>KEK PC (EM4450)</t>
  </si>
  <si>
    <t>KEK Home (EM4450)</t>
  </si>
  <si>
    <t>Farbk. Lang</t>
  </si>
  <si>
    <t>TextFarbk. Trapez</t>
  </si>
  <si>
    <t>TextFarbk. Lang</t>
  </si>
  <si>
    <t>TextRund</t>
  </si>
  <si>
    <t>TextTrapez</t>
  </si>
  <si>
    <t>TextLang</t>
  </si>
  <si>
    <t>Textextralang</t>
  </si>
  <si>
    <t>Extra Lang</t>
  </si>
  <si>
    <t>Textrechteck</t>
  </si>
  <si>
    <t>TextKEKlang</t>
  </si>
  <si>
    <t>Textkekextralang</t>
  </si>
  <si>
    <t>Textverschiedene</t>
  </si>
  <si>
    <t>textja</t>
  </si>
  <si>
    <t>Textnein</t>
  </si>
  <si>
    <t>oui</t>
  </si>
  <si>
    <t>non</t>
  </si>
  <si>
    <t>capuchons de couleur Trapèze</t>
  </si>
  <si>
    <t>capuchons de couleur Longue</t>
  </si>
  <si>
    <t>trapèze</t>
  </si>
  <si>
    <t>ronde</t>
  </si>
  <si>
    <t>longue</t>
  </si>
  <si>
    <t>extra-longue</t>
  </si>
  <si>
    <t>rectangulaire</t>
  </si>
  <si>
    <t>KEK longue</t>
  </si>
  <si>
    <t>KEK extra-longue</t>
  </si>
  <si>
    <t>divers</t>
  </si>
  <si>
    <t>Labelsprache</t>
  </si>
  <si>
    <t>Sprache</t>
  </si>
  <si>
    <t>Langue</t>
  </si>
  <si>
    <t>créer nouvelle page clé</t>
  </si>
  <si>
    <t>créer nouvelle page cylindre</t>
  </si>
  <si>
    <t>numero cliente:</t>
  </si>
  <si>
    <t>meccatronica:</t>
  </si>
  <si>
    <t>commerciante:</t>
  </si>
  <si>
    <t>proprietà:</t>
  </si>
  <si>
    <t>numero dell'ordine:</t>
  </si>
  <si>
    <t>piano di chiusura:</t>
  </si>
  <si>
    <t>sistema:</t>
  </si>
  <si>
    <t>forma della chiave:</t>
  </si>
  <si>
    <t>c i l i n d r o</t>
  </si>
  <si>
    <t>c h i a v e</t>
  </si>
  <si>
    <t>nuova pagina chiave</t>
  </si>
  <si>
    <t>nuova pagina cilindro</t>
  </si>
  <si>
    <t>N° della porta</t>
  </si>
  <si>
    <t>denominazione porta / vano</t>
  </si>
  <si>
    <t>cilindro articolo</t>
  </si>
  <si>
    <t>lungezza in mm</t>
  </si>
  <si>
    <t>quantità</t>
  </si>
  <si>
    <t>registrato:</t>
  </si>
  <si>
    <t>No</t>
  </si>
  <si>
    <t>Si</t>
  </si>
  <si>
    <t>codice colore</t>
  </si>
  <si>
    <t>denominazione</t>
  </si>
  <si>
    <t>den. aggiuntiva</t>
  </si>
  <si>
    <t>cappucci a trapezio colorato</t>
  </si>
  <si>
    <t>cappucci a lungo colorato</t>
  </si>
  <si>
    <t>tondo</t>
  </si>
  <si>
    <t>trapezio</t>
  </si>
  <si>
    <t>lungo</t>
  </si>
  <si>
    <t>extra-lungo</t>
  </si>
  <si>
    <t>rettangolo</t>
  </si>
  <si>
    <t>KEK lungo</t>
  </si>
  <si>
    <t>KEK extra-lungo</t>
  </si>
  <si>
    <t>diverso</t>
  </si>
  <si>
    <t>Lingua</t>
  </si>
  <si>
    <t>Customer no.:</t>
  </si>
  <si>
    <t>Dealer:</t>
  </si>
  <si>
    <t>Object:</t>
  </si>
  <si>
    <t>Order no.:</t>
  </si>
  <si>
    <t>Master key plan no.:</t>
  </si>
  <si>
    <t>Systems:</t>
  </si>
  <si>
    <t>Mechatronics:</t>
  </si>
  <si>
    <t>Key-shape:</t>
  </si>
  <si>
    <t>Registered:</t>
  </si>
  <si>
    <t>Door no.</t>
  </si>
  <si>
    <t>Door or room designation</t>
  </si>
  <si>
    <t>Cylinder Article no.</t>
  </si>
  <si>
    <t>Cylinder length (mm)</t>
  </si>
  <si>
    <t>Quantity</t>
  </si>
  <si>
    <t>Designation</t>
  </si>
  <si>
    <t>Additional designation</t>
  </si>
  <si>
    <t>Colour code</t>
  </si>
  <si>
    <t xml:space="preserve">C  y  l  i  n  d  e  r </t>
  </si>
  <si>
    <t>K  e  y</t>
  </si>
  <si>
    <t>Creating new key page</t>
  </si>
  <si>
    <t>Creating new cylinder page</t>
  </si>
  <si>
    <t>Language</t>
  </si>
  <si>
    <t>Yes</t>
  </si>
  <si>
    <t xml:space="preserve">color cap Trapeze </t>
  </si>
  <si>
    <t>color cap long</t>
  </si>
  <si>
    <t>Round</t>
  </si>
  <si>
    <t>Trapeze</t>
  </si>
  <si>
    <t>Long</t>
  </si>
  <si>
    <t>Extra-Long</t>
  </si>
  <si>
    <t>Rectangle</t>
  </si>
  <si>
    <t>KEK  Long</t>
  </si>
  <si>
    <t>KEK Extra-Long</t>
  </si>
  <si>
    <t>Various</t>
  </si>
  <si>
    <t>Labelschliessplan</t>
  </si>
  <si>
    <t>Schliessplan</t>
  </si>
  <si>
    <t>plan de combinaison</t>
  </si>
  <si>
    <t>piano di chiusura</t>
  </si>
  <si>
    <t>Masterkeyplan</t>
  </si>
  <si>
    <t>Färbung</t>
  </si>
  <si>
    <t xml:space="preserve">A </t>
  </si>
  <si>
    <t xml:space="preserve">B </t>
  </si>
  <si>
    <t>Labelfaerbung</t>
  </si>
  <si>
    <t>A (aussen)</t>
  </si>
  <si>
    <t>B (innen)</t>
  </si>
  <si>
    <t>couleur</t>
  </si>
  <si>
    <t>Color</t>
  </si>
  <si>
    <t>colore</t>
  </si>
  <si>
    <t>Labelaussen</t>
  </si>
  <si>
    <t>Labelinnen</t>
  </si>
  <si>
    <t>A (exteriéur)</t>
  </si>
  <si>
    <t>B (intérieur)</t>
  </si>
  <si>
    <t>A (esterno)</t>
  </si>
  <si>
    <t>B (interno)</t>
  </si>
  <si>
    <t>A (external)</t>
  </si>
  <si>
    <t>B (inside)</t>
  </si>
  <si>
    <t>Eine neue Schlüsselseite anfügen</t>
  </si>
  <si>
    <t>Labelaskfornewkeypage</t>
  </si>
  <si>
    <t>Ajouter une nouvelle page clé</t>
  </si>
  <si>
    <t>Labelaskfornewcylpage</t>
  </si>
  <si>
    <t>Eine neue Zylinderseite anfügen</t>
  </si>
  <si>
    <t>Ajouter une nouvelle page cylindres</t>
  </si>
  <si>
    <t>Aggiungi una nuova pagina chiave</t>
  </si>
  <si>
    <t>Aggiungi una nuova pagina del cilindro</t>
  </si>
  <si>
    <t>Add a new key page</t>
  </si>
  <si>
    <t>Add a new cylinder page</t>
  </si>
  <si>
    <t>Reiher Sicherheitssysteme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</si>
</sst>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3"/>
      </top>
      <bottom/>
      <diagonal/>
    </border>
    <border>
      <left style="hair">
        <color indexed="63"/>
      </left>
      <right style="thin">
        <color indexed="64"/>
      </right>
      <top/>
      <bottom/>
      <diagonal/>
    </border>
    <border>
      <left style="hair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/>
      <diagonal/>
    </border>
    <border>
      <left style="thin">
        <color indexed="64"/>
      </left>
      <right style="hair">
        <color indexed="63"/>
      </right>
      <top/>
      <bottom/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thin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9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Protection="1"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3" borderId="6" xfId="0" applyFont="1" applyFill="1" applyBorder="1"/>
    <xf numFmtId="0" fontId="0" fillId="3" borderId="7" xfId="0" applyFill="1" applyBorder="1"/>
    <xf numFmtId="49" fontId="6" fillId="3" borderId="0" xfId="0" applyNumberFormat="1" applyFont="1" applyFill="1" applyAlignment="1">
      <alignment horizontal="right"/>
    </xf>
    <xf numFmtId="0" fontId="6" fillId="3" borderId="0" xfId="0" applyFont="1" applyFill="1"/>
    <xf numFmtId="49" fontId="6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right"/>
    </xf>
    <xf numFmtId="49" fontId="5" fillId="3" borderId="0" xfId="0" applyNumberFormat="1" applyFont="1" applyFill="1" applyAlignment="1">
      <alignment horizontal="left"/>
    </xf>
    <xf numFmtId="0" fontId="0" fillId="3" borderId="0" xfId="0" applyFill="1"/>
    <xf numFmtId="49" fontId="3" fillId="3" borderId="0" xfId="0" applyNumberFormat="1" applyFont="1" applyFill="1" applyAlignment="1">
      <alignment horizontal="left"/>
    </xf>
    <xf numFmtId="49" fontId="0" fillId="3" borderId="0" xfId="0" applyNumberFormat="1" applyFill="1"/>
    <xf numFmtId="0" fontId="0" fillId="3" borderId="8" xfId="0" applyFill="1" applyBorder="1"/>
    <xf numFmtId="0" fontId="0" fillId="3" borderId="9" xfId="0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1" applyFont="1" applyBorder="1"/>
    <xf numFmtId="0" fontId="1" fillId="0" borderId="2" xfId="1" applyFont="1" applyBorder="1"/>
    <xf numFmtId="0" fontId="1" fillId="0" borderId="28" xfId="0" applyFont="1" applyBorder="1"/>
    <xf numFmtId="0" fontId="1" fillId="0" borderId="0" xfId="1" applyFont="1"/>
    <xf numFmtId="0" fontId="6" fillId="0" borderId="0" xfId="0" applyFont="1"/>
    <xf numFmtId="0" fontId="0" fillId="0" borderId="30" xfId="0" applyBorder="1"/>
    <xf numFmtId="0" fontId="1" fillId="0" borderId="29" xfId="0" applyFont="1" applyBorder="1"/>
    <xf numFmtId="0" fontId="10" fillId="8" borderId="31" xfId="0" applyFont="1" applyFill="1" applyBorder="1"/>
    <xf numFmtId="0" fontId="10" fillId="8" borderId="0" xfId="0" applyFont="1" applyFill="1"/>
    <xf numFmtId="0" fontId="11" fillId="8" borderId="0" xfId="0" applyFont="1" applyFill="1"/>
    <xf numFmtId="0" fontId="0" fillId="0" borderId="0" xfId="0" applyAlignment="1">
      <alignment horizontal="right" vertical="center"/>
    </xf>
    <xf numFmtId="0" fontId="6" fillId="3" borderId="7" xfId="0" applyFont="1" applyFill="1" applyBorder="1"/>
    <xf numFmtId="0" fontId="6" fillId="3" borderId="0" xfId="0" applyFont="1" applyFill="1" applyAlignment="1">
      <alignment horizontal="right"/>
    </xf>
    <xf numFmtId="49" fontId="0" fillId="0" borderId="3" xfId="0" applyNumberFormat="1" applyBorder="1" applyAlignment="1" applyProtection="1">
      <alignment horizontal="left"/>
      <protection locked="0"/>
    </xf>
    <xf numFmtId="2" fontId="6" fillId="0" borderId="3" xfId="0" applyNumberFormat="1" applyFont="1" applyBorder="1" applyAlignment="1" applyProtection="1">
      <alignment horizontal="left"/>
      <protection locked="0"/>
    </xf>
    <xf numFmtId="49" fontId="6" fillId="9" borderId="3" xfId="0" applyNumberFormat="1" applyFont="1" applyFill="1" applyBorder="1" applyAlignment="1" applyProtection="1">
      <alignment horizontal="left"/>
      <protection locked="0"/>
    </xf>
    <xf numFmtId="2" fontId="6" fillId="9" borderId="3" xfId="0" applyNumberFormat="1" applyFont="1" applyFill="1" applyBorder="1" applyAlignment="1" applyProtection="1">
      <alignment horizontal="left"/>
      <protection locked="0"/>
    </xf>
    <xf numFmtId="49" fontId="0" fillId="9" borderId="3" xfId="0" applyNumberFormat="1" applyFill="1" applyBorder="1" applyAlignment="1" applyProtection="1">
      <alignment horizontal="left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2" fontId="6" fillId="9" borderId="11" xfId="0" applyNumberFormat="1" applyFont="1" applyFill="1" applyBorder="1" applyAlignment="1" applyProtection="1">
      <alignment horizontal="left"/>
      <protection locked="0"/>
    </xf>
    <xf numFmtId="2" fontId="6" fillId="0" borderId="11" xfId="0" applyNumberFormat="1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4" fillId="6" borderId="43" xfId="2" applyFont="1" applyFill="1" applyBorder="1" applyAlignment="1">
      <alignment horizontal="center" vertical="center" wrapText="1"/>
    </xf>
    <xf numFmtId="0" fontId="4" fillId="6" borderId="40" xfId="2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textRotation="90"/>
      <protection locked="0"/>
    </xf>
    <xf numFmtId="49" fontId="6" fillId="0" borderId="18" xfId="0" applyNumberFormat="1" applyFont="1" applyBorder="1" applyAlignment="1" applyProtection="1">
      <alignment horizontal="center" vertical="center" textRotation="90"/>
      <protection locked="0"/>
    </xf>
    <xf numFmtId="0" fontId="6" fillId="4" borderId="14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" fontId="6" fillId="9" borderId="3" xfId="0" applyNumberFormat="1" applyFont="1" applyFill="1" applyBorder="1" applyAlignment="1" applyProtection="1">
      <alignment horizontal="left"/>
      <protection locked="0"/>
    </xf>
    <xf numFmtId="1" fontId="6" fillId="9" borderId="11" xfId="0" applyNumberFormat="1" applyFont="1" applyFill="1" applyBorder="1" applyAlignment="1" applyProtection="1">
      <alignment horizontal="left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1" fontId="6" fillId="0" borderId="11" xfId="0" applyNumberFormat="1" applyFont="1" applyBorder="1" applyAlignment="1" applyProtection="1">
      <alignment horizontal="left"/>
      <protection locked="0"/>
    </xf>
    <xf numFmtId="49" fontId="6" fillId="10" borderId="3" xfId="0" applyNumberFormat="1" applyFont="1" applyFill="1" applyBorder="1" applyAlignment="1" applyProtection="1">
      <alignment horizontal="left"/>
      <protection locked="0"/>
    </xf>
    <xf numFmtId="0" fontId="0" fillId="10" borderId="0" xfId="0" applyFill="1" applyProtection="1">
      <protection locked="0"/>
    </xf>
    <xf numFmtId="49" fontId="6" fillId="0" borderId="45" xfId="0" applyNumberFormat="1" applyFont="1" applyBorder="1" applyAlignment="1" applyProtection="1">
      <alignment horizontal="left"/>
      <protection locked="0"/>
    </xf>
    <xf numFmtId="49" fontId="6" fillId="9" borderId="45" xfId="0" applyNumberFormat="1" applyFont="1" applyFill="1" applyBorder="1" applyAlignment="1" applyProtection="1">
      <alignment horizontal="left"/>
      <protection locked="0"/>
    </xf>
    <xf numFmtId="0" fontId="1" fillId="9" borderId="41" xfId="0" applyFont="1" applyFill="1" applyBorder="1" applyAlignment="1" applyProtection="1">
      <alignment horizontal="center" vertical="center"/>
      <protection locked="0"/>
    </xf>
    <xf numFmtId="0" fontId="7" fillId="9" borderId="41" xfId="0" applyFont="1" applyFill="1" applyBorder="1" applyAlignment="1" applyProtection="1">
      <alignment horizontal="center" vertical="center"/>
      <protection locked="0"/>
    </xf>
    <xf numFmtId="0" fontId="7" fillId="9" borderId="42" xfId="0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" fontId="6" fillId="9" borderId="11" xfId="0" applyNumberFormat="1" applyFont="1" applyFill="1" applyBorder="1" applyAlignment="1" applyProtection="1">
      <alignment horizontal="center"/>
      <protection locked="0"/>
    </xf>
    <xf numFmtId="1" fontId="6" fillId="9" borderId="12" xfId="0" applyNumberFormat="1" applyFont="1" applyFill="1" applyBorder="1" applyAlignment="1" applyProtection="1">
      <alignment horizontal="center"/>
      <protection locked="0"/>
    </xf>
    <xf numFmtId="49" fontId="0" fillId="3" borderId="48" xfId="0" applyNumberFormat="1" applyFill="1" applyBorder="1" applyAlignment="1" applyProtection="1">
      <alignment textRotation="90"/>
      <protection locked="0"/>
    </xf>
    <xf numFmtId="0" fontId="0" fillId="0" borderId="38" xfId="0" applyBorder="1"/>
    <xf numFmtId="0" fontId="0" fillId="0" borderId="46" xfId="0" applyBorder="1"/>
    <xf numFmtId="49" fontId="6" fillId="0" borderId="35" xfId="0" applyNumberFormat="1" applyFont="1" applyBorder="1" applyAlignment="1" applyProtection="1">
      <alignment horizontal="left" textRotation="90"/>
      <protection locked="0"/>
    </xf>
    <xf numFmtId="49" fontId="6" fillId="0" borderId="16" xfId="0" applyNumberFormat="1" applyFont="1" applyBorder="1" applyAlignment="1" applyProtection="1">
      <alignment horizontal="left" textRotation="90"/>
      <protection locked="0"/>
    </xf>
    <xf numFmtId="49" fontId="6" fillId="0" borderId="17" xfId="0" applyNumberFormat="1" applyFont="1" applyBorder="1" applyAlignment="1" applyProtection="1">
      <alignment horizontal="left" textRotation="90"/>
      <protection locked="0"/>
    </xf>
    <xf numFmtId="49" fontId="6" fillId="0" borderId="13" xfId="0" applyNumberFormat="1" applyFont="1" applyBorder="1" applyAlignment="1" applyProtection="1">
      <alignment horizontal="left" textRotation="90"/>
      <protection locked="0"/>
    </xf>
    <xf numFmtId="1" fontId="6" fillId="0" borderId="13" xfId="0" applyNumberFormat="1" applyFont="1" applyBorder="1" applyAlignment="1" applyProtection="1">
      <alignment horizontal="center" vertical="center" textRotation="90"/>
      <protection locked="0"/>
    </xf>
    <xf numFmtId="1" fontId="6" fillId="0" borderId="17" xfId="0" applyNumberFormat="1" applyFont="1" applyBorder="1" applyAlignment="1" applyProtection="1">
      <alignment horizontal="center" vertical="center" textRotation="90"/>
      <protection locked="0"/>
    </xf>
    <xf numFmtId="49" fontId="6" fillId="3" borderId="50" xfId="0" applyNumberFormat="1" applyFont="1" applyFill="1" applyBorder="1" applyAlignment="1" applyProtection="1">
      <alignment horizontal="left" vertical="center" indent="1"/>
      <protection locked="0"/>
    </xf>
    <xf numFmtId="0" fontId="0" fillId="0" borderId="36" xfId="0" applyBorder="1" applyAlignment="1">
      <alignment horizontal="left" vertical="center" indent="1"/>
    </xf>
    <xf numFmtId="0" fontId="8" fillId="7" borderId="21" xfId="0" applyFont="1" applyFill="1" applyBorder="1" applyAlignment="1">
      <alignment horizontal="center" vertical="center" textRotation="90"/>
    </xf>
    <xf numFmtId="0" fontId="8" fillId="7" borderId="22" xfId="0" applyFont="1" applyFill="1" applyBorder="1" applyAlignment="1">
      <alignment horizontal="center" vertical="center" textRotation="90"/>
    </xf>
    <xf numFmtId="0" fontId="8" fillId="7" borderId="32" xfId="0" applyFont="1" applyFill="1" applyBorder="1" applyAlignment="1">
      <alignment horizontal="center" vertical="center" textRotation="90"/>
    </xf>
    <xf numFmtId="0" fontId="4" fillId="7" borderId="23" xfId="0" applyFont="1" applyFill="1" applyBorder="1" applyAlignment="1">
      <alignment horizontal="center" textRotation="90"/>
    </xf>
    <xf numFmtId="0" fontId="4" fillId="7" borderId="34" xfId="0" applyFont="1" applyFill="1" applyBorder="1" applyAlignment="1">
      <alignment horizontal="center" textRotation="90"/>
    </xf>
    <xf numFmtId="0" fontId="4" fillId="6" borderId="14" xfId="2" applyFont="1" applyFill="1" applyBorder="1" applyAlignment="1">
      <alignment horizontal="center"/>
    </xf>
    <xf numFmtId="0" fontId="4" fillId="6" borderId="10" xfId="2" applyFont="1" applyFill="1" applyBorder="1" applyAlignment="1">
      <alignment horizontal="center"/>
    </xf>
    <xf numFmtId="0" fontId="4" fillId="6" borderId="14" xfId="2" applyFont="1" applyFill="1" applyBorder="1" applyAlignment="1">
      <alignment horizontal="center" vertical="center"/>
    </xf>
    <xf numFmtId="0" fontId="4" fillId="6" borderId="10" xfId="2" applyFont="1" applyFill="1" applyBorder="1" applyAlignment="1">
      <alignment horizontal="center" vertical="center"/>
    </xf>
    <xf numFmtId="0" fontId="3" fillId="6" borderId="44" xfId="2" applyFont="1" applyFill="1" applyBorder="1" applyAlignment="1">
      <alignment vertical="center"/>
    </xf>
    <xf numFmtId="0" fontId="3" fillId="6" borderId="40" xfId="2" applyFont="1" applyFill="1" applyBorder="1" applyAlignment="1">
      <alignment vertical="center"/>
    </xf>
    <xf numFmtId="0" fontId="4" fillId="6" borderId="25" xfId="2" applyFont="1" applyFill="1" applyBorder="1" applyAlignment="1">
      <alignment horizontal="center"/>
    </xf>
    <xf numFmtId="0" fontId="4" fillId="0" borderId="51" xfId="0" applyFont="1" applyBorder="1"/>
    <xf numFmtId="0" fontId="4" fillId="0" borderId="8" xfId="0" applyFont="1" applyBorder="1"/>
    <xf numFmtId="0" fontId="4" fillId="0" borderId="43" xfId="0" applyFont="1" applyBorder="1"/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" fontId="6" fillId="9" borderId="52" xfId="0" applyNumberFormat="1" applyFont="1" applyFill="1" applyBorder="1" applyAlignment="1" applyProtection="1">
      <alignment horizontal="center"/>
      <protection locked="0"/>
    </xf>
    <xf numFmtId="1" fontId="6" fillId="9" borderId="5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Border="1" applyAlignment="1" applyProtection="1">
      <alignment horizontal="center" vertical="center" textRotation="90"/>
      <protection locked="0"/>
    </xf>
    <xf numFmtId="1" fontId="6" fillId="0" borderId="20" xfId="0" applyNumberFormat="1" applyFont="1" applyBorder="1" applyAlignment="1" applyProtection="1">
      <alignment horizontal="center" vertical="center" textRotation="90"/>
      <protection locked="0"/>
    </xf>
    <xf numFmtId="49" fontId="2" fillId="3" borderId="2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 textRotation="90"/>
    </xf>
    <xf numFmtId="0" fontId="3" fillId="7" borderId="24" xfId="0" applyFont="1" applyFill="1" applyBorder="1" applyAlignment="1">
      <alignment horizontal="center" textRotation="90"/>
    </xf>
    <xf numFmtId="0" fontId="3" fillId="7" borderId="27" xfId="0" applyFont="1" applyFill="1" applyBorder="1" applyAlignment="1">
      <alignment horizontal="center" textRotation="90"/>
    </xf>
    <xf numFmtId="0" fontId="3" fillId="7" borderId="23" xfId="0" applyFont="1" applyFill="1" applyBorder="1" applyAlignment="1">
      <alignment horizontal="center" textRotation="90"/>
    </xf>
    <xf numFmtId="49" fontId="12" fillId="3" borderId="50" xfId="0" applyNumberFormat="1" applyFont="1" applyFill="1" applyBorder="1" applyAlignment="1" applyProtection="1">
      <alignment horizontal="left" vertical="center" indent="1"/>
      <protection locked="0"/>
    </xf>
    <xf numFmtId="0" fontId="0" fillId="0" borderId="36" xfId="0" applyBorder="1" applyAlignment="1">
      <alignment horizontal="left"/>
    </xf>
    <xf numFmtId="0" fontId="6" fillId="0" borderId="50" xfId="0" applyFont="1" applyBorder="1" applyAlignment="1" applyProtection="1">
      <alignment horizontal="left" vertical="center" indent="1"/>
      <protection locked="0"/>
    </xf>
    <xf numFmtId="0" fontId="6" fillId="3" borderId="50" xfId="0" applyFont="1" applyFill="1" applyBorder="1" applyAlignment="1" applyProtection="1">
      <alignment horizontal="left" vertical="center" indent="1"/>
      <protection locked="0"/>
    </xf>
    <xf numFmtId="49" fontId="6" fillId="3" borderId="50" xfId="0" applyNumberFormat="1" applyFont="1" applyFill="1" applyBorder="1" applyAlignment="1">
      <alignment horizontal="left" vertical="center" indent="1"/>
    </xf>
    <xf numFmtId="49" fontId="0" fillId="3" borderId="49" xfId="0" applyNumberFormat="1" applyFill="1" applyBorder="1" applyAlignment="1" applyProtection="1">
      <alignment textRotation="90"/>
      <protection locked="0"/>
    </xf>
    <xf numFmtId="0" fontId="0" fillId="0" borderId="39" xfId="0" applyBorder="1"/>
    <xf numFmtId="0" fontId="0" fillId="0" borderId="47" xfId="0" applyBorder="1"/>
    <xf numFmtId="49" fontId="6" fillId="0" borderId="37" xfId="0" applyNumberFormat="1" applyFont="1" applyBorder="1" applyAlignment="1" applyProtection="1">
      <alignment horizontal="left" textRotation="90"/>
      <protection locked="0"/>
    </xf>
    <xf numFmtId="49" fontId="6" fillId="0" borderId="19" xfId="0" applyNumberFormat="1" applyFont="1" applyBorder="1" applyAlignment="1" applyProtection="1">
      <alignment horizontal="left" textRotation="90"/>
      <protection locked="0"/>
    </xf>
    <xf numFmtId="49" fontId="6" fillId="0" borderId="20" xfId="0" applyNumberFormat="1" applyFont="1" applyBorder="1" applyAlignment="1" applyProtection="1">
      <alignment horizontal="left" textRotation="90"/>
      <protection locked="0"/>
    </xf>
    <xf numFmtId="49" fontId="6" fillId="0" borderId="18" xfId="0" applyNumberFormat="1" applyFont="1" applyBorder="1" applyAlignment="1" applyProtection="1">
      <alignment horizontal="left" textRotation="90"/>
      <protection locked="0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153715</xdr:colOff>
      <xdr:row>0</xdr:row>
      <xdr:rowOff>104775</xdr:rowOff>
    </xdr:from>
    <xdr:to>
      <xdr:col>1</xdr:col>
      <xdr:colOff>293443</xdr:colOff>
      <xdr:row>4</xdr:row>
      <xdr:rowOff>1207</xdr:rowOff>
    </xdr:to>
    <xdr:pic>
      <xdr:nvPicPr>
        <xdr:cNvPr id="6355" name="Picture 16" descr="Logokeso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15" y="104775"/>
          <a:ext cx="1047404" cy="6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16</xdr:row>
      <xdr:rowOff>20061</xdr:rowOff>
    </xdr:from>
    <xdr:to>
      <xdr:col>9</xdr:col>
      <xdr:colOff>152400</xdr:colOff>
      <xdr:row>16</xdr:row>
      <xdr:rowOff>184446</xdr:rowOff>
    </xdr:to>
    <xdr:sp macro="" textlink="">
      <xdr:nvSpPr>
        <xdr:cNvPr id="6356" name="AutoShape 14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/>
        </xdr:cNvSpPr>
      </xdr:nvSpPr>
      <xdr:spPr bwMode="auto">
        <a:xfrm>
          <a:off x="6297706" y="3280973"/>
          <a:ext cx="186018" cy="164385"/>
        </a:xfrm>
        <a:prstGeom prst="rightArrow">
          <a:avLst>
            <a:gd name="adj1" fmla="val 33333"/>
            <a:gd name="adj2" fmla="val 4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133350</xdr:rowOff>
        </xdr:from>
        <xdr:to>
          <xdr:col>2</xdr:col>
          <xdr:colOff>1447800</xdr:colOff>
          <xdr:row>15</xdr:row>
          <xdr:rowOff>19050</xdr:rowOff>
        </xdr:to>
        <xdr:sp macro="" textlink="">
          <xdr:nvSpPr>
            <xdr:cNvPr id="6153" name="btnNeueSchluessel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133350</xdr:rowOff>
        </xdr:from>
        <xdr:to>
          <xdr:col>4</xdr:col>
          <xdr:colOff>123825</xdr:colOff>
          <xdr:row>15</xdr:row>
          <xdr:rowOff>19050</xdr:rowOff>
        </xdr:to>
        <xdr:sp macro="" textlink="">
          <xdr:nvSpPr>
            <xdr:cNvPr id="6154" name="btnNeueZylinder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</xdr:row>
          <xdr:rowOff>9525</xdr:rowOff>
        </xdr:from>
        <xdr:to>
          <xdr:col>7</xdr:col>
          <xdr:colOff>200025</xdr:colOff>
          <xdr:row>2</xdr:row>
          <xdr:rowOff>133350</xdr:rowOff>
        </xdr:to>
        <xdr:sp macro="" textlink="">
          <xdr:nvSpPr>
            <xdr:cNvPr id="6156" name="cmdselectlanguage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ektronik" displayName="TabElektronik" ref="D2:E7" totalsRowShown="0" headerRowDxfId="5">
  <autoFilter ref="D2:E7" xr:uid="{00000000-0009-0000-0100-000003000000}"/>
  <tableColumns count="2">
    <tableColumn id="1" xr3:uid="{00000000-0010-0000-0000-000001000000}" name="Plattform" dataDxfId="4" dataCellStyle="Standard 2"/>
    <tableColumn id="2" xr3:uid="{00000000-0010-0000-0000-000002000000}" name="Code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Registrierung" displayName="TabRegistrierung" ref="J2:K5" totalsRowShown="0" tableBorderDxfId="3">
  <autoFilter ref="J2:K5" xr:uid="{00000000-0009-0000-0100-000006000000}"/>
  <tableColumns count="2">
    <tableColumn id="1" xr3:uid="{00000000-0010-0000-0100-000001000000}" name="Registriert"/>
    <tableColumn id="2" xr3:uid="{00000000-0010-0000-0100-000002000000}" name="Code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Texte" displayName="TabTexte" ref="Q2:U43" totalsRowShown="0" headerRowDxfId="2">
  <autoFilter ref="Q2:U43" xr:uid="{00000000-0009-0000-0100-000007000000}"/>
  <tableColumns count="5">
    <tableColumn id="1" xr3:uid="{00000000-0010-0000-0200-000001000000}" name="LABEL"/>
    <tableColumn id="2" xr3:uid="{00000000-0010-0000-0200-000002000000}" name="DE"/>
    <tableColumn id="3" xr3:uid="{00000000-0010-0000-0200-000003000000}" name="FR"/>
    <tableColumn id="4" xr3:uid="{00000000-0010-0000-0200-000004000000}" name="IT"/>
    <tableColumn id="5" xr3:uid="{00000000-0010-0000-0200-000005000000}" name="EN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Schluesselformen" displayName="TabSchluesselformen" ref="G2:H13" totalsRowShown="0" headerRowDxfId="1">
  <autoFilter ref="G2:H13" xr:uid="{00000000-0009-0000-0100-00000A000000}"/>
  <tableColumns count="2">
    <tableColumn id="1" xr3:uid="{00000000-0010-0000-0300-000001000000}" name="Schlüsselformen"/>
    <tableColumn id="2" xr3:uid="{00000000-0010-0000-0300-000002000000}" name="Code"/>
  </tableColumns>
  <tableStyleInfo name="TableStyleDark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Verkaufssysteme" displayName="TabVerkaufssysteme" ref="A2:B8" totalsRowShown="0">
  <autoFilter ref="A2:B8" xr:uid="{00000000-0009-0000-0100-00000D000000}"/>
  <tableColumns count="2">
    <tableColumn id="1" xr3:uid="{00000000-0010-0000-0400-000001000000}" name="Kurzbezeichnung"/>
    <tableColumn id="2" xr3:uid="{00000000-0010-0000-0400-000002000000}" name="Code"/>
  </tableColumns>
  <tableStyleInfo name="TableStyleDark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Sprachcodes" displayName="TabSprachcodes" ref="M2:N6" totalsRowShown="0">
  <autoFilter ref="M2:N6" xr:uid="{00000000-0009-0000-0100-000001000000}"/>
  <tableColumns count="2">
    <tableColumn id="1" xr3:uid="{00000000-0010-0000-0500-000001000000}" name="Spalte1" dataDxfId="0"/>
    <tableColumn id="2" xr3:uid="{00000000-0010-0000-0500-000002000000}" name="Spalte2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AY94"/>
  <sheetViews>
    <sheetView tabSelected="1" zoomScale="91" zoomScaleNormal="91" zoomScaleSheetLayoutView="85" workbookViewId="0">
      <pane xSplit="10" ySplit="19" topLeftCell="K48" activePane="bottomRight" state="frozen"/>
      <selection pane="topRight" activeCell="K1" sqref="K1"/>
      <selection pane="bottomLeft" activeCell="A20" sqref="A20"/>
      <selection pane="bottomRight" activeCell="H8" sqref="H8"/>
    </sheetView>
  </sheetViews>
  <sheetFormatPr baseColWidth="10" defaultRowHeight="12.75" x14ac:dyDescent="0.2"/>
  <cols>
    <col min="1" max="1" width="13.5703125" customWidth="1"/>
    <col min="2" max="2" width="14.42578125" customWidth="1"/>
    <col min="3" max="3" width="39.28515625" customWidth="1"/>
    <col min="4" max="4" width="23.140625" customWidth="1"/>
    <col min="5" max="5" width="10.140625" customWidth="1"/>
    <col min="6" max="6" width="10.28515625" customWidth="1"/>
    <col min="7" max="8" width="4.28515625" customWidth="1"/>
    <col min="9" max="9" width="2.85546875" customWidth="1"/>
    <col min="10" max="50" width="2.7109375" customWidth="1"/>
    <col min="51" max="51" width="2.85546875" customWidth="1"/>
  </cols>
  <sheetData>
    <row r="1" spans="1:51" ht="15.75" customHeight="1" x14ac:dyDescent="0.2">
      <c r="A1" s="108" t="s">
        <v>97</v>
      </c>
      <c r="B1" s="109"/>
      <c r="C1" s="109"/>
      <c r="D1" s="6"/>
      <c r="E1" s="6"/>
      <c r="F1" s="6"/>
      <c r="G1" s="6"/>
      <c r="H1" s="6"/>
      <c r="I1" s="81" t="str">
        <f>Labels__c__h__l__ü__s__s__e__l</f>
        <v>S  c  h  l  ü  s  s  e  l</v>
      </c>
      <c r="J1" s="110" t="str">
        <f>Labelzusatzbezeichnung</f>
        <v>Zusatzbezeichnung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122"/>
    </row>
    <row r="2" spans="1:51" ht="15.75" customHeight="1" x14ac:dyDescent="0.2">
      <c r="A2" s="7"/>
      <c r="B2" s="13"/>
      <c r="C2" s="32" t="str">
        <f>Labelkundennummer</f>
        <v>Kunden-Nr.:</v>
      </c>
      <c r="D2" s="117"/>
      <c r="E2" s="80"/>
      <c r="F2" s="9"/>
      <c r="G2" s="9"/>
      <c r="H2" s="9"/>
      <c r="I2" s="82"/>
      <c r="J2" s="111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123"/>
    </row>
    <row r="3" spans="1:51" ht="15.75" customHeight="1" x14ac:dyDescent="0.2">
      <c r="A3" s="7"/>
      <c r="B3" s="13"/>
      <c r="C3" s="32" t="str">
        <f>Labelfachpartner</f>
        <v>Händler:</v>
      </c>
      <c r="D3" s="118" t="s">
        <v>232</v>
      </c>
      <c r="E3" s="80"/>
      <c r="F3" s="10"/>
      <c r="G3" s="10"/>
      <c r="H3" s="10"/>
      <c r="I3" s="82"/>
      <c r="J3" s="111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123"/>
    </row>
    <row r="4" spans="1:51" ht="15" customHeight="1" x14ac:dyDescent="0.2">
      <c r="A4" s="7"/>
      <c r="B4" s="13"/>
      <c r="C4" s="32" t="str">
        <f>Labelobjekt</f>
        <v>Objekt:</v>
      </c>
      <c r="D4" s="79"/>
      <c r="E4" s="80"/>
      <c r="F4" s="10"/>
      <c r="G4" s="10"/>
      <c r="H4" s="10"/>
      <c r="I4" s="82"/>
      <c r="J4" s="111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123"/>
    </row>
    <row r="5" spans="1:51" ht="15.75" customHeight="1" x14ac:dyDescent="0.2">
      <c r="A5" s="7"/>
      <c r="B5" s="13"/>
      <c r="C5" s="32" t="str">
        <f>Labelbestellnummer</f>
        <v>Bestell-Nr.:</v>
      </c>
      <c r="D5" s="79"/>
      <c r="E5" s="80"/>
      <c r="F5" s="10"/>
      <c r="G5" s="10"/>
      <c r="H5" s="10"/>
      <c r="I5" s="82"/>
      <c r="J5" s="111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123"/>
    </row>
    <row r="6" spans="1:51" ht="15.75" customHeight="1" x14ac:dyDescent="0.2">
      <c r="A6" s="7"/>
      <c r="B6" s="13"/>
      <c r="C6" s="32" t="str">
        <f>Labelanlagenr</f>
        <v>Anlage-Nr.:</v>
      </c>
      <c r="D6" s="79"/>
      <c r="E6" s="80"/>
      <c r="F6" s="10"/>
      <c r="G6" s="10"/>
      <c r="H6" s="10"/>
      <c r="I6" s="82"/>
      <c r="J6" s="111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123"/>
    </row>
    <row r="7" spans="1:51" ht="15.75" customHeight="1" x14ac:dyDescent="0.2">
      <c r="A7" s="7"/>
      <c r="B7" s="13"/>
      <c r="C7" s="9"/>
      <c r="D7" s="9"/>
      <c r="E7" s="10"/>
      <c r="F7" s="10"/>
      <c r="G7" s="10"/>
      <c r="H7" s="10"/>
      <c r="I7" s="82"/>
      <c r="J7" s="111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123"/>
    </row>
    <row r="8" spans="1:51" ht="15.75" customHeight="1" x14ac:dyDescent="0.2">
      <c r="A8" s="7"/>
      <c r="B8" s="13"/>
      <c r="C8" s="49" t="str">
        <f>Labelsystem</f>
        <v>System:</v>
      </c>
      <c r="D8" s="116" t="s">
        <v>33</v>
      </c>
      <c r="E8" s="115"/>
      <c r="F8" s="12"/>
      <c r="G8" s="12"/>
      <c r="H8" s="12"/>
      <c r="I8" s="82"/>
      <c r="J8" s="11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124"/>
    </row>
    <row r="9" spans="1:51" ht="15.75" customHeight="1" x14ac:dyDescent="0.2">
      <c r="A9" s="31"/>
      <c r="B9" s="13"/>
      <c r="C9" s="13"/>
      <c r="D9" s="13"/>
      <c r="E9" s="14"/>
      <c r="F9" s="14"/>
      <c r="G9" s="14"/>
      <c r="H9" s="14"/>
      <c r="I9" s="82"/>
      <c r="J9" s="113" t="str">
        <f>Labelbezeichnung</f>
        <v>Bezeichnung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125"/>
    </row>
    <row r="10" spans="1:51" ht="15.75" customHeight="1" x14ac:dyDescent="0.2">
      <c r="A10" s="7"/>
      <c r="B10" s="13"/>
      <c r="C10" s="50" t="str">
        <f>Labelmechatronik</f>
        <v>Mechatronik:</v>
      </c>
      <c r="D10" s="79"/>
      <c r="E10" s="115"/>
      <c r="F10" s="14"/>
      <c r="G10" s="14"/>
      <c r="H10" s="14"/>
      <c r="I10" s="82"/>
      <c r="J10" s="111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123"/>
    </row>
    <row r="11" spans="1:51" ht="15.75" customHeight="1" x14ac:dyDescent="0.2">
      <c r="A11" s="7"/>
      <c r="B11" s="13"/>
      <c r="D11" s="15"/>
      <c r="E11" s="14"/>
      <c r="F11" s="14"/>
      <c r="G11" s="14"/>
      <c r="H11" s="14"/>
      <c r="I11" s="82"/>
      <c r="J11" s="111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123"/>
    </row>
    <row r="12" spans="1:51" ht="15.75" customHeight="1" x14ac:dyDescent="0.2">
      <c r="A12" s="7"/>
      <c r="B12" s="13"/>
      <c r="C12" s="51" t="str">
        <f>Labelschluesselform</f>
        <v>Schlüsselform:</v>
      </c>
      <c r="D12" s="114"/>
      <c r="E12" s="115"/>
      <c r="F12" s="14"/>
      <c r="G12" s="14"/>
      <c r="H12" s="14"/>
      <c r="I12" s="82"/>
      <c r="J12" s="111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123"/>
    </row>
    <row r="13" spans="1:51" ht="15.75" customHeight="1" x14ac:dyDescent="0.2">
      <c r="A13" s="7"/>
      <c r="B13" s="13"/>
      <c r="D13" s="11"/>
      <c r="E13" s="14"/>
      <c r="F13" s="14"/>
      <c r="G13" s="14"/>
      <c r="H13" s="14"/>
      <c r="I13" s="82"/>
      <c r="J13" s="11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124"/>
    </row>
    <row r="14" spans="1:51" ht="15.75" customHeight="1" x14ac:dyDescent="0.2">
      <c r="A14" s="7"/>
      <c r="C14" s="13"/>
      <c r="D14" s="12"/>
      <c r="E14" s="14"/>
      <c r="F14" s="14"/>
      <c r="G14" s="14"/>
      <c r="H14" s="14"/>
      <c r="I14" s="82"/>
      <c r="J14" s="84" t="str">
        <f>Labelanzahl</f>
        <v>Anzahl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106"/>
    </row>
    <row r="15" spans="1:51" ht="15.75" customHeight="1" x14ac:dyDescent="0.2">
      <c r="A15" s="7"/>
      <c r="B15" s="13"/>
      <c r="C15" s="30"/>
      <c r="D15" s="8"/>
      <c r="E15" s="14"/>
      <c r="F15" s="14"/>
      <c r="G15" s="14"/>
      <c r="H15" s="14"/>
      <c r="I15" s="83"/>
      <c r="J15" s="85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107"/>
    </row>
    <row r="16" spans="1:51" ht="19.5" customHeight="1" x14ac:dyDescent="0.2">
      <c r="A16" s="16"/>
      <c r="B16" s="17"/>
      <c r="C16" s="17"/>
      <c r="D16" s="17"/>
      <c r="E16" s="17"/>
      <c r="F16" s="17"/>
      <c r="G16" s="17"/>
      <c r="H16" s="17"/>
      <c r="I16" s="100" t="str">
        <f>Labelfarbcode</f>
        <v>Farbcode</v>
      </c>
      <c r="J16" s="10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</row>
    <row r="17" spans="1:51" ht="15.75" customHeight="1" x14ac:dyDescent="0.2">
      <c r="A17" s="96" t="str">
        <f>Labelz__y__l__i__n__d__e__r</f>
        <v xml:space="preserve">Z  y  l  i  n  d  e  r </v>
      </c>
      <c r="B17" s="97"/>
      <c r="C17" s="97"/>
      <c r="D17" s="97"/>
      <c r="E17" s="98"/>
      <c r="F17" s="99"/>
      <c r="G17" s="102" t="str">
        <f>Labelschluesselform</f>
        <v>Schlüsselform:</v>
      </c>
      <c r="H17" s="103"/>
      <c r="I17" s="103"/>
      <c r="J17" s="103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119"/>
    </row>
    <row r="18" spans="1:51" ht="12.75" customHeight="1" x14ac:dyDescent="0.2">
      <c r="A18" s="90" t="str">
        <f>LabelPosition</f>
        <v>Position</v>
      </c>
      <c r="B18" s="90" t="str">
        <f>Labeltuernummer</f>
        <v>Tür-Nr.</v>
      </c>
      <c r="C18" s="90" t="str">
        <f>Labeltuerraumbezeichnung</f>
        <v>Tür- oder Raumbezeichnung</v>
      </c>
      <c r="D18" s="90" t="str">
        <f>Labelzylinderartikelnummer</f>
        <v>Zylinder Artikel-Nr.</v>
      </c>
      <c r="E18" s="86" t="str">
        <f>Labelzylinderlänge</f>
        <v>Zylinderlänge in mm</v>
      </c>
      <c r="F18" s="87"/>
      <c r="G18" s="88" t="str">
        <f>Labelfaerbung</f>
        <v>Färbung</v>
      </c>
      <c r="H18" s="89"/>
      <c r="I18" s="92" t="str">
        <f>Labelanzahl</f>
        <v>Anzahl</v>
      </c>
      <c r="J18" s="93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120"/>
    </row>
    <row r="19" spans="1:51" s="3" customFormat="1" ht="12.75" customHeight="1" x14ac:dyDescent="0.2">
      <c r="A19" s="91"/>
      <c r="B19" s="91"/>
      <c r="C19" s="91"/>
      <c r="D19" s="91"/>
      <c r="E19" s="45" t="str">
        <f>Labelaussen</f>
        <v>A (aussen)</v>
      </c>
      <c r="F19" s="45" t="str">
        <f>Labelinnen</f>
        <v>B (innen)</v>
      </c>
      <c r="G19" s="46" t="s">
        <v>206</v>
      </c>
      <c r="H19" s="46" t="s">
        <v>207</v>
      </c>
      <c r="I19" s="94"/>
      <c r="J19" s="95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121"/>
    </row>
    <row r="20" spans="1:51" s="3" customFormat="1" ht="15.75" customHeight="1" x14ac:dyDescent="0.2">
      <c r="A20" s="62"/>
      <c r="B20" s="62"/>
      <c r="C20" s="62"/>
      <c r="D20" s="35"/>
      <c r="E20" s="55"/>
      <c r="F20" s="56"/>
      <c r="G20" s="41"/>
      <c r="H20" s="41"/>
      <c r="I20" s="104"/>
      <c r="J20" s="105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4"/>
      <c r="AR20" s="64"/>
      <c r="AS20" s="64"/>
      <c r="AT20" s="64"/>
      <c r="AU20" s="64"/>
      <c r="AV20" s="64"/>
      <c r="AW20" s="64"/>
      <c r="AX20" s="64"/>
      <c r="AY20" s="65"/>
    </row>
    <row r="21" spans="1:51" s="3" customFormat="1" ht="15.75" customHeight="1" x14ac:dyDescent="0.2">
      <c r="A21" s="61"/>
      <c r="B21" s="61"/>
      <c r="C21" s="61"/>
      <c r="D21" s="4"/>
      <c r="E21" s="57"/>
      <c r="F21" s="58"/>
      <c r="G21" s="42"/>
      <c r="H21" s="42"/>
      <c r="I21" s="66"/>
      <c r="J21" s="67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3"/>
      <c r="AQ21" s="43"/>
      <c r="AR21" s="43"/>
      <c r="AS21" s="43"/>
      <c r="AT21" s="43"/>
      <c r="AU21" s="43"/>
      <c r="AV21" s="43"/>
      <c r="AW21" s="43"/>
      <c r="AX21" s="43"/>
      <c r="AY21" s="44"/>
    </row>
    <row r="22" spans="1:51" s="60" customFormat="1" ht="15.75" customHeight="1" x14ac:dyDescent="0.2">
      <c r="A22" s="35"/>
      <c r="B22" s="35"/>
      <c r="C22" s="35"/>
      <c r="D22" s="35"/>
      <c r="E22" s="55"/>
      <c r="F22" s="56"/>
      <c r="G22" s="41"/>
      <c r="H22" s="41"/>
      <c r="I22" s="68"/>
      <c r="J22" s="69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38"/>
      <c r="AQ22" s="38"/>
      <c r="AR22" s="38"/>
      <c r="AS22" s="38"/>
      <c r="AT22" s="38"/>
      <c r="AU22" s="38"/>
      <c r="AV22" s="38"/>
      <c r="AW22" s="38"/>
      <c r="AX22" s="38"/>
      <c r="AY22" s="40"/>
    </row>
    <row r="23" spans="1:51" s="3" customFormat="1" ht="15.75" customHeight="1" x14ac:dyDescent="0.2">
      <c r="A23" s="33"/>
      <c r="B23" s="4"/>
      <c r="C23" s="4"/>
      <c r="D23" s="4"/>
      <c r="E23" s="57"/>
      <c r="F23" s="58"/>
      <c r="G23" s="42"/>
      <c r="H23" s="42"/>
      <c r="I23" s="66"/>
      <c r="J23" s="67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"/>
      <c r="AQ23" s="5"/>
      <c r="AR23" s="5"/>
      <c r="AS23" s="5"/>
      <c r="AT23" s="5"/>
      <c r="AU23" s="5"/>
      <c r="AV23" s="5"/>
      <c r="AW23" s="5"/>
      <c r="AX23" s="5"/>
      <c r="AY23" s="39"/>
    </row>
    <row r="24" spans="1:51" s="3" customFormat="1" ht="15.75" customHeight="1" x14ac:dyDescent="0.2">
      <c r="A24" s="37"/>
      <c r="B24" s="35"/>
      <c r="C24" s="35"/>
      <c r="D24" s="35"/>
      <c r="E24" s="55"/>
      <c r="F24" s="56"/>
      <c r="G24" s="41"/>
      <c r="H24" s="41"/>
      <c r="I24" s="68"/>
      <c r="J24" s="6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38"/>
      <c r="AQ24" s="38"/>
      <c r="AR24" s="38"/>
      <c r="AS24" s="38"/>
      <c r="AT24" s="38"/>
      <c r="AU24" s="38"/>
      <c r="AV24" s="38"/>
      <c r="AW24" s="38"/>
      <c r="AX24" s="38"/>
      <c r="AY24" s="40"/>
    </row>
    <row r="25" spans="1:51" s="3" customFormat="1" ht="15.75" customHeight="1" x14ac:dyDescent="0.2">
      <c r="A25" s="33"/>
      <c r="B25" s="4"/>
      <c r="C25" s="4"/>
      <c r="D25" s="4"/>
      <c r="E25" s="57"/>
      <c r="F25" s="58"/>
      <c r="G25" s="42"/>
      <c r="H25" s="42"/>
      <c r="I25" s="66"/>
      <c r="J25" s="6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"/>
      <c r="AQ25" s="5"/>
      <c r="AR25" s="5"/>
      <c r="AS25" s="5"/>
      <c r="AT25" s="5"/>
      <c r="AU25" s="5"/>
      <c r="AV25" s="5"/>
      <c r="AW25" s="5"/>
      <c r="AX25" s="5"/>
      <c r="AY25" s="39"/>
    </row>
    <row r="26" spans="1:51" s="3" customFormat="1" ht="15.75" customHeight="1" x14ac:dyDescent="0.2">
      <c r="A26" s="37"/>
      <c r="B26" s="35"/>
      <c r="C26" s="35"/>
      <c r="D26" s="35"/>
      <c r="E26" s="55"/>
      <c r="F26" s="56"/>
      <c r="G26" s="41"/>
      <c r="H26" s="41"/>
      <c r="I26" s="68"/>
      <c r="J26" s="6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38"/>
      <c r="AQ26" s="38"/>
      <c r="AR26" s="38"/>
      <c r="AS26" s="38"/>
      <c r="AT26" s="38"/>
      <c r="AU26" s="38"/>
      <c r="AV26" s="38"/>
      <c r="AW26" s="38"/>
      <c r="AX26" s="38"/>
      <c r="AY26" s="40"/>
    </row>
    <row r="27" spans="1:51" s="3" customFormat="1" ht="15.75" customHeight="1" x14ac:dyDescent="0.2">
      <c r="A27" s="33"/>
      <c r="B27" s="4"/>
      <c r="C27" s="4"/>
      <c r="D27" s="4"/>
      <c r="E27" s="57"/>
      <c r="F27" s="58"/>
      <c r="G27" s="42"/>
      <c r="H27" s="42"/>
      <c r="I27" s="66"/>
      <c r="J27" s="6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"/>
      <c r="AQ27" s="5"/>
      <c r="AR27" s="5"/>
      <c r="AS27" s="5"/>
      <c r="AT27" s="5"/>
      <c r="AU27" s="5"/>
      <c r="AV27" s="5"/>
      <c r="AW27" s="5"/>
      <c r="AX27" s="5"/>
      <c r="AY27" s="39"/>
    </row>
    <row r="28" spans="1:51" s="3" customFormat="1" ht="15.75" customHeight="1" x14ac:dyDescent="0.2">
      <c r="A28" s="37"/>
      <c r="B28" s="35"/>
      <c r="C28" s="35"/>
      <c r="D28" s="35"/>
      <c r="E28" s="55"/>
      <c r="F28" s="56"/>
      <c r="G28" s="41"/>
      <c r="H28" s="41"/>
      <c r="I28" s="68"/>
      <c r="J28" s="69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38"/>
      <c r="AQ28" s="38"/>
      <c r="AR28" s="38"/>
      <c r="AS28" s="38"/>
      <c r="AT28" s="38"/>
      <c r="AU28" s="38"/>
      <c r="AV28" s="38"/>
      <c r="AW28" s="38"/>
      <c r="AX28" s="38"/>
      <c r="AY28" s="40"/>
    </row>
    <row r="29" spans="1:51" s="3" customFormat="1" ht="15.75" customHeight="1" x14ac:dyDescent="0.2">
      <c r="A29" s="33"/>
      <c r="B29" s="4"/>
      <c r="C29" s="4"/>
      <c r="D29" s="4"/>
      <c r="E29" s="57"/>
      <c r="F29" s="58"/>
      <c r="G29" s="42"/>
      <c r="H29" s="42"/>
      <c r="I29" s="66"/>
      <c r="J29" s="67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"/>
      <c r="AQ29" s="5"/>
      <c r="AR29" s="5"/>
      <c r="AS29" s="5"/>
      <c r="AT29" s="5"/>
      <c r="AU29" s="5"/>
      <c r="AV29" s="5"/>
      <c r="AW29" s="5"/>
      <c r="AX29" s="5"/>
      <c r="AY29" s="39"/>
    </row>
    <row r="30" spans="1:51" s="3" customFormat="1" ht="15.75" customHeight="1" x14ac:dyDescent="0.2">
      <c r="A30" s="37"/>
      <c r="B30" s="35"/>
      <c r="C30" s="35"/>
      <c r="D30" s="35"/>
      <c r="E30" s="55"/>
      <c r="F30" s="56"/>
      <c r="G30" s="41"/>
      <c r="H30" s="41"/>
      <c r="I30" s="68"/>
      <c r="J30" s="69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38"/>
      <c r="AQ30" s="38"/>
      <c r="AR30" s="38"/>
      <c r="AS30" s="38"/>
      <c r="AT30" s="38"/>
      <c r="AU30" s="38"/>
      <c r="AV30" s="38"/>
      <c r="AW30" s="38"/>
      <c r="AX30" s="38"/>
      <c r="AY30" s="40"/>
    </row>
    <row r="31" spans="1:51" s="3" customFormat="1" ht="15.75" customHeight="1" x14ac:dyDescent="0.2">
      <c r="A31" s="33"/>
      <c r="B31" s="4"/>
      <c r="C31" s="4"/>
      <c r="D31" s="4"/>
      <c r="E31" s="57"/>
      <c r="F31" s="58"/>
      <c r="G31" s="42"/>
      <c r="H31" s="42"/>
      <c r="I31" s="66"/>
      <c r="J31" s="67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"/>
      <c r="AQ31" s="5"/>
      <c r="AR31" s="5"/>
      <c r="AS31" s="5"/>
      <c r="AT31" s="5"/>
      <c r="AU31" s="5"/>
      <c r="AV31" s="5"/>
      <c r="AW31" s="5"/>
      <c r="AX31" s="5"/>
      <c r="AY31" s="39"/>
    </row>
    <row r="32" spans="1:51" s="3" customFormat="1" ht="15.75" customHeight="1" x14ac:dyDescent="0.2">
      <c r="A32" s="37"/>
      <c r="B32" s="35"/>
      <c r="C32" s="35"/>
      <c r="D32" s="35"/>
      <c r="E32" s="55"/>
      <c r="F32" s="56"/>
      <c r="G32" s="41"/>
      <c r="H32" s="41"/>
      <c r="I32" s="68"/>
      <c r="J32" s="69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38"/>
      <c r="AQ32" s="38"/>
      <c r="AR32" s="38"/>
      <c r="AS32" s="38"/>
      <c r="AT32" s="38"/>
      <c r="AU32" s="38"/>
      <c r="AV32" s="38"/>
      <c r="AW32" s="38"/>
      <c r="AX32" s="38"/>
      <c r="AY32" s="40"/>
    </row>
    <row r="33" spans="1:51" s="3" customFormat="1" ht="15.75" customHeight="1" x14ac:dyDescent="0.2">
      <c r="A33" s="33"/>
      <c r="B33" s="4"/>
      <c r="C33" s="4"/>
      <c r="D33" s="59"/>
      <c r="E33" s="57"/>
      <c r="F33" s="58"/>
      <c r="G33" s="42"/>
      <c r="H33" s="42"/>
      <c r="I33" s="66"/>
      <c r="J33" s="67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"/>
      <c r="AQ33" s="5"/>
      <c r="AR33" s="5"/>
      <c r="AS33" s="5"/>
      <c r="AT33" s="5"/>
      <c r="AU33" s="5"/>
      <c r="AV33" s="5"/>
      <c r="AW33" s="5"/>
      <c r="AX33" s="5"/>
      <c r="AY33" s="39"/>
    </row>
    <row r="34" spans="1:51" s="3" customFormat="1" ht="15.75" customHeight="1" x14ac:dyDescent="0.2">
      <c r="A34" s="37"/>
      <c r="B34" s="35"/>
      <c r="C34" s="35"/>
      <c r="D34" s="35"/>
      <c r="E34" s="55"/>
      <c r="F34" s="56"/>
      <c r="G34" s="41"/>
      <c r="H34" s="41"/>
      <c r="I34" s="68"/>
      <c r="J34" s="69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38"/>
      <c r="AQ34" s="38"/>
      <c r="AR34" s="38"/>
      <c r="AS34" s="38"/>
      <c r="AT34" s="38"/>
      <c r="AU34" s="38"/>
      <c r="AV34" s="38"/>
      <c r="AW34" s="38"/>
      <c r="AX34" s="38"/>
      <c r="AY34" s="40"/>
    </row>
    <row r="35" spans="1:51" s="3" customFormat="1" ht="15.75" customHeight="1" x14ac:dyDescent="0.2">
      <c r="A35" s="33"/>
      <c r="B35" s="4"/>
      <c r="C35" s="4"/>
      <c r="D35" s="59"/>
      <c r="E35" s="57"/>
      <c r="F35" s="58"/>
      <c r="G35" s="42"/>
      <c r="H35" s="42"/>
      <c r="I35" s="66"/>
      <c r="J35" s="67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"/>
      <c r="AQ35" s="5"/>
      <c r="AR35" s="5"/>
      <c r="AS35" s="5"/>
      <c r="AT35" s="5"/>
      <c r="AU35" s="5"/>
      <c r="AV35" s="5"/>
      <c r="AW35" s="5"/>
      <c r="AX35" s="5"/>
      <c r="AY35" s="39"/>
    </row>
    <row r="36" spans="1:51" s="3" customFormat="1" ht="15.75" customHeight="1" x14ac:dyDescent="0.2">
      <c r="A36" s="37"/>
      <c r="B36" s="35"/>
      <c r="C36" s="35"/>
      <c r="D36" s="35"/>
      <c r="E36" s="55"/>
      <c r="F36" s="56"/>
      <c r="G36" s="41"/>
      <c r="H36" s="41"/>
      <c r="I36" s="68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38"/>
      <c r="AQ36" s="38"/>
      <c r="AR36" s="38"/>
      <c r="AS36" s="38"/>
      <c r="AT36" s="38"/>
      <c r="AU36" s="38"/>
      <c r="AV36" s="38"/>
      <c r="AW36" s="38"/>
      <c r="AX36" s="38"/>
      <c r="AY36" s="40"/>
    </row>
    <row r="37" spans="1:51" s="3" customFormat="1" ht="15.75" customHeight="1" x14ac:dyDescent="0.2">
      <c r="A37" s="33"/>
      <c r="B37" s="59"/>
      <c r="C37" s="4"/>
      <c r="D37" s="59"/>
      <c r="E37" s="57"/>
      <c r="F37" s="58"/>
      <c r="G37" s="42"/>
      <c r="H37" s="42"/>
      <c r="I37" s="66"/>
      <c r="J37" s="67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"/>
      <c r="AQ37" s="5"/>
      <c r="AR37" s="5"/>
      <c r="AS37" s="5"/>
      <c r="AT37" s="5"/>
      <c r="AU37" s="5"/>
      <c r="AV37" s="5"/>
      <c r="AW37" s="5"/>
      <c r="AX37" s="5"/>
      <c r="AY37" s="39"/>
    </row>
    <row r="38" spans="1:51" s="3" customFormat="1" ht="15.75" customHeight="1" x14ac:dyDescent="0.2">
      <c r="A38" s="37"/>
      <c r="B38" s="35"/>
      <c r="C38" s="35"/>
      <c r="D38" s="35"/>
      <c r="E38" s="55"/>
      <c r="F38" s="56"/>
      <c r="G38" s="41"/>
      <c r="H38" s="41"/>
      <c r="I38" s="68"/>
      <c r="J38" s="69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38"/>
      <c r="AQ38" s="38"/>
      <c r="AR38" s="38"/>
      <c r="AS38" s="38"/>
      <c r="AT38" s="38"/>
      <c r="AU38" s="38"/>
      <c r="AV38" s="38"/>
      <c r="AW38" s="38"/>
      <c r="AX38" s="38"/>
      <c r="AY38" s="40"/>
    </row>
    <row r="39" spans="1:51" s="3" customFormat="1" ht="15.75" customHeight="1" x14ac:dyDescent="0.2">
      <c r="A39" s="4"/>
      <c r="B39" s="59"/>
      <c r="C39" s="4"/>
      <c r="D39" s="59"/>
      <c r="E39" s="57"/>
      <c r="F39" s="58"/>
      <c r="G39" s="42"/>
      <c r="H39" s="42"/>
      <c r="I39" s="66"/>
      <c r="J39" s="67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"/>
      <c r="AQ39" s="5"/>
      <c r="AR39" s="5"/>
      <c r="AS39" s="5"/>
      <c r="AT39" s="5"/>
      <c r="AU39" s="5"/>
      <c r="AV39" s="5"/>
      <c r="AW39" s="5"/>
      <c r="AX39" s="5"/>
      <c r="AY39" s="39"/>
    </row>
    <row r="40" spans="1:51" s="3" customFormat="1" ht="15.75" customHeight="1" x14ac:dyDescent="0.2">
      <c r="A40" s="37"/>
      <c r="B40" s="35"/>
      <c r="C40" s="35"/>
      <c r="D40" s="35"/>
      <c r="E40" s="55"/>
      <c r="F40" s="56"/>
      <c r="G40" s="41"/>
      <c r="H40" s="41"/>
      <c r="I40" s="68"/>
      <c r="J40" s="69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38"/>
      <c r="AQ40" s="38"/>
      <c r="AR40" s="38"/>
      <c r="AS40" s="38"/>
      <c r="AT40" s="38"/>
      <c r="AU40" s="38"/>
      <c r="AV40" s="38"/>
      <c r="AW40" s="38"/>
      <c r="AX40" s="38"/>
      <c r="AY40" s="40"/>
    </row>
    <row r="41" spans="1:51" s="3" customFormat="1" ht="15.75" customHeight="1" x14ac:dyDescent="0.2">
      <c r="A41" s="33"/>
      <c r="B41" s="33"/>
      <c r="C41" s="4"/>
      <c r="D41" s="59"/>
      <c r="E41" s="57"/>
      <c r="F41" s="58"/>
      <c r="G41" s="42"/>
      <c r="H41" s="42"/>
      <c r="I41" s="66"/>
      <c r="J41" s="67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"/>
      <c r="AQ41" s="5"/>
      <c r="AR41" s="5"/>
      <c r="AS41" s="5"/>
      <c r="AT41" s="5"/>
      <c r="AU41" s="5"/>
      <c r="AV41" s="5"/>
      <c r="AW41" s="5"/>
      <c r="AX41" s="5"/>
      <c r="AY41" s="39"/>
    </row>
    <row r="42" spans="1:51" s="3" customFormat="1" ht="15.75" customHeight="1" x14ac:dyDescent="0.2">
      <c r="A42" s="37"/>
      <c r="B42" s="37"/>
      <c r="C42" s="35"/>
      <c r="D42" s="35"/>
      <c r="E42" s="55"/>
      <c r="F42" s="56"/>
      <c r="G42" s="41"/>
      <c r="H42" s="41"/>
      <c r="I42" s="68"/>
      <c r="J42" s="69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38"/>
      <c r="AQ42" s="38"/>
      <c r="AR42" s="38"/>
      <c r="AS42" s="38"/>
      <c r="AT42" s="38"/>
      <c r="AU42" s="38"/>
      <c r="AV42" s="38"/>
      <c r="AW42" s="38"/>
      <c r="AX42" s="38"/>
      <c r="AY42" s="40"/>
    </row>
    <row r="43" spans="1:51" s="3" customFormat="1" ht="15.75" customHeight="1" x14ac:dyDescent="0.2">
      <c r="A43" s="33"/>
      <c r="B43" s="33"/>
      <c r="C43" s="4"/>
      <c r="D43" s="4"/>
      <c r="E43" s="57"/>
      <c r="F43" s="58"/>
      <c r="G43" s="42"/>
      <c r="H43" s="42"/>
      <c r="I43" s="66"/>
      <c r="J43" s="67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"/>
      <c r="AQ43" s="5"/>
      <c r="AR43" s="5"/>
      <c r="AS43" s="5"/>
      <c r="AT43" s="5"/>
      <c r="AU43" s="5"/>
      <c r="AV43" s="5"/>
      <c r="AW43" s="5"/>
      <c r="AX43" s="5"/>
      <c r="AY43" s="39"/>
    </row>
    <row r="44" spans="1:51" s="3" customFormat="1" ht="15.75" customHeight="1" x14ac:dyDescent="0.2">
      <c r="A44" s="37"/>
      <c r="B44" s="37"/>
      <c r="C44" s="35"/>
      <c r="D44" s="35"/>
      <c r="E44" s="55"/>
      <c r="F44" s="56"/>
      <c r="G44" s="41"/>
      <c r="H44" s="41"/>
      <c r="I44" s="68"/>
      <c r="J44" s="69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38"/>
      <c r="AQ44" s="38"/>
      <c r="AR44" s="38"/>
      <c r="AS44" s="38"/>
      <c r="AT44" s="38"/>
      <c r="AU44" s="38"/>
      <c r="AV44" s="38"/>
      <c r="AW44" s="38"/>
      <c r="AX44" s="38"/>
      <c r="AY44" s="40"/>
    </row>
    <row r="45" spans="1:51" s="3" customFormat="1" ht="15.75" customHeight="1" x14ac:dyDescent="0.2">
      <c r="A45" s="33"/>
      <c r="B45" s="33"/>
      <c r="C45" s="4"/>
      <c r="D45" s="4"/>
      <c r="E45" s="57"/>
      <c r="F45" s="58"/>
      <c r="G45" s="42"/>
      <c r="H45" s="42"/>
      <c r="I45" s="66"/>
      <c r="J45" s="67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"/>
      <c r="AQ45" s="5"/>
      <c r="AR45" s="5"/>
      <c r="AS45" s="5"/>
      <c r="AT45" s="5"/>
      <c r="AU45" s="5"/>
      <c r="AV45" s="5"/>
      <c r="AW45" s="5"/>
      <c r="AX45" s="5"/>
      <c r="AY45" s="39"/>
    </row>
    <row r="46" spans="1:51" s="3" customFormat="1" ht="15.75" customHeight="1" x14ac:dyDescent="0.2">
      <c r="A46" s="37"/>
      <c r="B46" s="37"/>
      <c r="C46" s="35"/>
      <c r="D46" s="35"/>
      <c r="E46" s="55"/>
      <c r="F46" s="56"/>
      <c r="G46" s="41"/>
      <c r="H46" s="41"/>
      <c r="I46" s="68"/>
      <c r="J46" s="69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38"/>
      <c r="AQ46" s="38"/>
      <c r="AR46" s="38"/>
      <c r="AS46" s="38"/>
      <c r="AT46" s="38"/>
      <c r="AU46" s="38"/>
      <c r="AV46" s="38"/>
      <c r="AW46" s="38"/>
      <c r="AX46" s="38"/>
      <c r="AY46" s="40"/>
    </row>
    <row r="47" spans="1:51" s="3" customFormat="1" ht="15.75" customHeight="1" x14ac:dyDescent="0.2">
      <c r="A47" s="33"/>
      <c r="B47" s="33"/>
      <c r="C47" s="4"/>
      <c r="D47" s="4"/>
      <c r="E47" s="57"/>
      <c r="F47" s="58"/>
      <c r="G47" s="42"/>
      <c r="H47" s="42"/>
      <c r="I47" s="66"/>
      <c r="J47" s="6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"/>
      <c r="AQ47" s="5"/>
      <c r="AR47" s="5"/>
      <c r="AS47" s="5"/>
      <c r="AT47" s="5"/>
      <c r="AU47" s="5"/>
      <c r="AV47" s="5"/>
      <c r="AW47" s="5"/>
      <c r="AX47" s="5"/>
      <c r="AY47" s="39"/>
    </row>
    <row r="48" spans="1:51" s="3" customFormat="1" ht="15.75" customHeight="1" x14ac:dyDescent="0.2">
      <c r="A48" s="37"/>
      <c r="B48" s="37"/>
      <c r="C48" s="35"/>
      <c r="D48" s="35"/>
      <c r="E48" s="55"/>
      <c r="F48" s="56"/>
      <c r="G48" s="41"/>
      <c r="H48" s="41"/>
      <c r="I48" s="68"/>
      <c r="J48" s="69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38"/>
      <c r="AQ48" s="38"/>
      <c r="AR48" s="38"/>
      <c r="AS48" s="38"/>
      <c r="AT48" s="38"/>
      <c r="AU48" s="38"/>
      <c r="AV48" s="38"/>
      <c r="AW48" s="38"/>
      <c r="AX48" s="38"/>
      <c r="AY48" s="40"/>
    </row>
    <row r="49" spans="1:51" s="3" customFormat="1" ht="15.75" customHeight="1" x14ac:dyDescent="0.2">
      <c r="A49" s="33"/>
      <c r="B49" s="33"/>
      <c r="C49" s="4"/>
      <c r="D49" s="4"/>
      <c r="E49" s="57"/>
      <c r="F49" s="58"/>
      <c r="G49" s="42"/>
      <c r="H49" s="42"/>
      <c r="I49" s="66"/>
      <c r="J49" s="67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"/>
      <c r="AQ49" s="5"/>
      <c r="AR49" s="5"/>
      <c r="AS49" s="5"/>
      <c r="AT49" s="5"/>
      <c r="AU49" s="5"/>
      <c r="AV49" s="5"/>
      <c r="AW49" s="5"/>
      <c r="AX49" s="5"/>
      <c r="AY49" s="39"/>
    </row>
    <row r="50" spans="1:51" s="3" customFormat="1" ht="15.75" customHeight="1" x14ac:dyDescent="0.2">
      <c r="A50" s="37"/>
      <c r="B50" s="37"/>
      <c r="C50" s="35"/>
      <c r="D50" s="35"/>
      <c r="E50" s="55"/>
      <c r="F50" s="56"/>
      <c r="G50" s="41"/>
      <c r="H50" s="41"/>
      <c r="I50" s="68"/>
      <c r="J50" s="69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38"/>
      <c r="AQ50" s="38"/>
      <c r="AR50" s="38"/>
      <c r="AS50" s="38"/>
      <c r="AT50" s="38"/>
      <c r="AU50" s="38"/>
      <c r="AV50" s="38"/>
      <c r="AW50" s="38"/>
      <c r="AX50" s="38"/>
      <c r="AY50" s="40"/>
    </row>
    <row r="51" spans="1:51" s="3" customFormat="1" ht="15.75" customHeight="1" x14ac:dyDescent="0.2">
      <c r="A51" s="33"/>
      <c r="B51" s="33"/>
      <c r="C51" s="4"/>
      <c r="D51" s="4"/>
      <c r="E51" s="57"/>
      <c r="F51" s="58"/>
      <c r="G51" s="42"/>
      <c r="H51" s="42"/>
      <c r="I51" s="66"/>
      <c r="J51" s="67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"/>
      <c r="AQ51" s="5"/>
      <c r="AR51" s="5"/>
      <c r="AS51" s="5"/>
      <c r="AT51" s="5"/>
      <c r="AU51" s="5"/>
      <c r="AV51" s="5"/>
      <c r="AW51" s="5"/>
      <c r="AX51" s="5"/>
      <c r="AY51" s="39"/>
    </row>
    <row r="52" spans="1:51" s="3" customFormat="1" ht="15.75" customHeight="1" x14ac:dyDescent="0.2">
      <c r="A52" s="37"/>
      <c r="B52" s="37"/>
      <c r="C52" s="35"/>
      <c r="D52" s="35"/>
      <c r="E52" s="55"/>
      <c r="F52" s="56"/>
      <c r="G52" s="41"/>
      <c r="H52" s="41"/>
      <c r="I52" s="68"/>
      <c r="J52" s="69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38"/>
      <c r="AQ52" s="38"/>
      <c r="AR52" s="38"/>
      <c r="AS52" s="38"/>
      <c r="AT52" s="38"/>
      <c r="AU52" s="38"/>
      <c r="AV52" s="38"/>
      <c r="AW52" s="38"/>
      <c r="AX52" s="38"/>
      <c r="AY52" s="40"/>
    </row>
    <row r="53" spans="1:51" s="3" customFormat="1" ht="15.75" customHeight="1" x14ac:dyDescent="0.2">
      <c r="A53" s="33"/>
      <c r="B53" s="33"/>
      <c r="C53" s="4"/>
      <c r="D53" s="4"/>
      <c r="E53" s="57"/>
      <c r="F53" s="58"/>
      <c r="G53" s="42"/>
      <c r="H53" s="42"/>
      <c r="I53" s="66"/>
      <c r="J53" s="67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"/>
      <c r="AQ53" s="5"/>
      <c r="AR53" s="5"/>
      <c r="AS53" s="5"/>
      <c r="AT53" s="5"/>
      <c r="AU53" s="5"/>
      <c r="AV53" s="5"/>
      <c r="AW53" s="5"/>
      <c r="AX53" s="5"/>
      <c r="AY53" s="39"/>
    </row>
    <row r="54" spans="1:51" s="3" customFormat="1" ht="15.75" customHeight="1" x14ac:dyDescent="0.2">
      <c r="A54" s="37"/>
      <c r="B54" s="37"/>
      <c r="C54" s="35"/>
      <c r="D54" s="35"/>
      <c r="E54" s="55"/>
      <c r="F54" s="56"/>
      <c r="G54" s="41"/>
      <c r="H54" s="41"/>
      <c r="I54" s="68"/>
      <c r="J54" s="69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38"/>
      <c r="AQ54" s="38"/>
      <c r="AR54" s="38"/>
      <c r="AS54" s="38"/>
      <c r="AT54" s="38"/>
      <c r="AU54" s="38"/>
      <c r="AV54" s="38"/>
      <c r="AW54" s="38"/>
      <c r="AX54" s="38"/>
      <c r="AY54" s="40"/>
    </row>
    <row r="55" spans="1:51" s="3" customFormat="1" ht="15.75" customHeight="1" x14ac:dyDescent="0.2">
      <c r="A55" s="33"/>
      <c r="B55" s="33"/>
      <c r="C55" s="4"/>
      <c r="D55" s="4"/>
      <c r="E55" s="57"/>
      <c r="F55" s="58"/>
      <c r="G55" s="42"/>
      <c r="H55" s="42"/>
      <c r="I55" s="66"/>
      <c r="J55" s="67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"/>
      <c r="AQ55" s="5"/>
      <c r="AR55" s="5"/>
      <c r="AS55" s="5"/>
      <c r="AT55" s="5"/>
      <c r="AU55" s="5"/>
      <c r="AV55" s="5"/>
      <c r="AW55" s="5"/>
      <c r="AX55" s="5"/>
      <c r="AY55" s="39"/>
    </row>
    <row r="56" spans="1:51" s="3" customFormat="1" ht="15.75" customHeight="1" x14ac:dyDescent="0.2">
      <c r="A56" s="37"/>
      <c r="B56" s="37"/>
      <c r="C56" s="35"/>
      <c r="D56" s="35"/>
      <c r="E56" s="55"/>
      <c r="F56" s="56"/>
      <c r="G56" s="41"/>
      <c r="H56" s="41"/>
      <c r="I56" s="68"/>
      <c r="J56" s="69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38"/>
      <c r="AQ56" s="38"/>
      <c r="AR56" s="38"/>
      <c r="AS56" s="38"/>
      <c r="AT56" s="38"/>
      <c r="AU56" s="38"/>
      <c r="AV56" s="38"/>
      <c r="AW56" s="38"/>
      <c r="AX56" s="38"/>
      <c r="AY56" s="40"/>
    </row>
    <row r="57" spans="1:51" s="3" customFormat="1" ht="15.75" customHeight="1" x14ac:dyDescent="0.2">
      <c r="A57" s="33"/>
      <c r="B57" s="33"/>
      <c r="C57" s="4"/>
      <c r="D57" s="4"/>
      <c r="E57" s="57"/>
      <c r="F57" s="58"/>
      <c r="G57" s="42"/>
      <c r="H57" s="42"/>
      <c r="I57" s="66"/>
      <c r="J57" s="6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"/>
      <c r="AQ57" s="5"/>
      <c r="AR57" s="5"/>
      <c r="AS57" s="5"/>
      <c r="AT57" s="5"/>
      <c r="AU57" s="5"/>
      <c r="AV57" s="5"/>
      <c r="AW57" s="5"/>
      <c r="AX57" s="5"/>
      <c r="AY57" s="39"/>
    </row>
    <row r="58" spans="1:51" s="3" customFormat="1" ht="15.75" customHeight="1" x14ac:dyDescent="0.2">
      <c r="A58" s="37"/>
      <c r="B58" s="37"/>
      <c r="C58" s="35"/>
      <c r="D58" s="35"/>
      <c r="E58" s="55"/>
      <c r="F58" s="56"/>
      <c r="G58" s="41"/>
      <c r="H58" s="41"/>
      <c r="I58" s="68"/>
      <c r="J58" s="69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38"/>
      <c r="AQ58" s="38"/>
      <c r="AR58" s="38"/>
      <c r="AS58" s="38"/>
      <c r="AT58" s="38"/>
      <c r="AU58" s="38"/>
      <c r="AV58" s="38"/>
      <c r="AW58" s="38"/>
      <c r="AX58" s="38"/>
      <c r="AY58" s="40"/>
    </row>
    <row r="59" spans="1:51" s="3" customFormat="1" ht="15.75" customHeight="1" x14ac:dyDescent="0.2">
      <c r="A59" s="33"/>
      <c r="B59" s="33"/>
      <c r="C59" s="4"/>
      <c r="D59" s="4"/>
      <c r="E59" s="57"/>
      <c r="F59" s="58"/>
      <c r="G59" s="42"/>
      <c r="H59" s="42"/>
      <c r="I59" s="66"/>
      <c r="J59" s="67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"/>
      <c r="AQ59" s="5"/>
      <c r="AR59" s="5"/>
      <c r="AS59" s="5"/>
      <c r="AT59" s="5"/>
      <c r="AU59" s="5"/>
      <c r="AV59" s="5"/>
      <c r="AW59" s="5"/>
      <c r="AX59" s="5"/>
      <c r="AY59" s="39"/>
    </row>
    <row r="60" spans="1:51" s="3" customFormat="1" ht="15.75" customHeight="1" x14ac:dyDescent="0.2">
      <c r="A60" s="37"/>
      <c r="B60" s="37"/>
      <c r="C60" s="35"/>
      <c r="D60" s="35"/>
      <c r="E60" s="55"/>
      <c r="F60" s="56"/>
      <c r="G60" s="41"/>
      <c r="H60" s="41"/>
      <c r="I60" s="68"/>
      <c r="J60" s="69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38"/>
      <c r="AQ60" s="38"/>
      <c r="AR60" s="38"/>
      <c r="AS60" s="38"/>
      <c r="AT60" s="38"/>
      <c r="AU60" s="38"/>
      <c r="AV60" s="38"/>
      <c r="AW60" s="38"/>
      <c r="AX60" s="38"/>
      <c r="AY60" s="40"/>
    </row>
    <row r="61" spans="1:51" s="3" customFormat="1" ht="15.75" customHeight="1" x14ac:dyDescent="0.2">
      <c r="A61" s="33"/>
      <c r="B61" s="33"/>
      <c r="C61" s="4"/>
      <c r="D61" s="4"/>
      <c r="E61" s="57"/>
      <c r="F61" s="58"/>
      <c r="G61" s="42"/>
      <c r="H61" s="42"/>
      <c r="I61" s="66"/>
      <c r="J61" s="67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"/>
      <c r="AQ61" s="5"/>
      <c r="AR61" s="5"/>
      <c r="AS61" s="5"/>
      <c r="AT61" s="5"/>
      <c r="AU61" s="5"/>
      <c r="AV61" s="5"/>
      <c r="AW61" s="5"/>
      <c r="AX61" s="5"/>
      <c r="AY61" s="39"/>
    </row>
    <row r="62" spans="1:51" s="3" customFormat="1" ht="15.75" customHeight="1" x14ac:dyDescent="0.2">
      <c r="A62" s="37"/>
      <c r="B62" s="37"/>
      <c r="C62" s="35"/>
      <c r="D62" s="35"/>
      <c r="E62" s="55"/>
      <c r="F62" s="56"/>
      <c r="G62" s="41"/>
      <c r="H62" s="41"/>
      <c r="I62" s="68"/>
      <c r="J62" s="69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38"/>
      <c r="AQ62" s="38"/>
      <c r="AR62" s="38"/>
      <c r="AS62" s="38"/>
      <c r="AT62" s="38"/>
      <c r="AU62" s="38"/>
      <c r="AV62" s="38"/>
      <c r="AW62" s="38"/>
      <c r="AX62" s="38"/>
      <c r="AY62" s="40"/>
    </row>
    <row r="63" spans="1:51" s="3" customFormat="1" ht="15.75" customHeight="1" x14ac:dyDescent="0.2">
      <c r="A63" s="33"/>
      <c r="B63" s="33"/>
      <c r="C63" s="4"/>
      <c r="D63" s="4"/>
      <c r="E63" s="57"/>
      <c r="F63" s="58"/>
      <c r="G63" s="42"/>
      <c r="H63" s="42"/>
      <c r="I63" s="66"/>
      <c r="J63" s="67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"/>
      <c r="AQ63" s="5"/>
      <c r="AR63" s="5"/>
      <c r="AS63" s="5"/>
      <c r="AT63" s="5"/>
      <c r="AU63" s="5"/>
      <c r="AV63" s="5"/>
      <c r="AW63" s="5"/>
      <c r="AX63" s="5"/>
      <c r="AY63" s="39"/>
    </row>
    <row r="64" spans="1:51" s="3" customFormat="1" ht="15.75" customHeight="1" x14ac:dyDescent="0.2">
      <c r="A64" s="37"/>
      <c r="B64" s="37"/>
      <c r="C64" s="35"/>
      <c r="D64" s="35"/>
      <c r="E64" s="55"/>
      <c r="F64" s="56"/>
      <c r="G64" s="41"/>
      <c r="H64" s="41"/>
      <c r="I64" s="68"/>
      <c r="J64" s="69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38"/>
      <c r="AQ64" s="38"/>
      <c r="AR64" s="38"/>
      <c r="AS64" s="38"/>
      <c r="AT64" s="38"/>
      <c r="AU64" s="38"/>
      <c r="AV64" s="38"/>
      <c r="AW64" s="38"/>
      <c r="AX64" s="38"/>
      <c r="AY64" s="40"/>
    </row>
    <row r="65" spans="1:51" s="3" customFormat="1" ht="15.75" customHeight="1" x14ac:dyDescent="0.2">
      <c r="A65" s="33"/>
      <c r="B65" s="33"/>
      <c r="C65" s="4"/>
      <c r="D65" s="4"/>
      <c r="E65" s="57"/>
      <c r="F65" s="58"/>
      <c r="G65" s="42"/>
      <c r="H65" s="42"/>
      <c r="I65" s="66"/>
      <c r="J65" s="67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"/>
      <c r="AQ65" s="5"/>
      <c r="AR65" s="5"/>
      <c r="AS65" s="5"/>
      <c r="AT65" s="5"/>
      <c r="AU65" s="5"/>
      <c r="AV65" s="5"/>
      <c r="AW65" s="5"/>
      <c r="AX65" s="5"/>
      <c r="AY65" s="39"/>
    </row>
    <row r="66" spans="1:51" s="3" customFormat="1" ht="15.75" customHeight="1" x14ac:dyDescent="0.2">
      <c r="A66" s="37"/>
      <c r="B66" s="37"/>
      <c r="C66" s="35"/>
      <c r="D66" s="35"/>
      <c r="E66" s="55"/>
      <c r="F66" s="56"/>
      <c r="G66" s="41"/>
      <c r="H66" s="41"/>
      <c r="I66" s="68"/>
      <c r="J66" s="69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38"/>
      <c r="AQ66" s="38"/>
      <c r="AR66" s="38"/>
      <c r="AS66" s="38"/>
      <c r="AT66" s="38"/>
      <c r="AU66" s="38"/>
      <c r="AV66" s="38"/>
      <c r="AW66" s="38"/>
      <c r="AX66" s="38"/>
      <c r="AY66" s="40"/>
    </row>
    <row r="67" spans="1:51" s="3" customFormat="1" ht="15.75" customHeight="1" x14ac:dyDescent="0.2">
      <c r="A67" s="33"/>
      <c r="B67" s="33"/>
      <c r="C67" s="4"/>
      <c r="D67" s="4"/>
      <c r="E67" s="57"/>
      <c r="F67" s="58"/>
      <c r="G67" s="42"/>
      <c r="H67" s="42"/>
      <c r="I67" s="66"/>
      <c r="J67" s="67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"/>
      <c r="AQ67" s="5"/>
      <c r="AR67" s="5"/>
      <c r="AS67" s="5"/>
      <c r="AT67" s="5"/>
      <c r="AU67" s="5"/>
      <c r="AV67" s="5"/>
      <c r="AW67" s="5"/>
      <c r="AX67" s="5"/>
      <c r="AY67" s="39"/>
    </row>
    <row r="68" spans="1:51" s="3" customFormat="1" ht="15.75" customHeight="1" x14ac:dyDescent="0.2">
      <c r="A68" s="37"/>
      <c r="B68" s="37"/>
      <c r="C68" s="35"/>
      <c r="D68" s="35"/>
      <c r="E68" s="55"/>
      <c r="F68" s="56"/>
      <c r="G68" s="41"/>
      <c r="H68" s="41"/>
      <c r="I68" s="68"/>
      <c r="J68" s="69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38"/>
      <c r="AQ68" s="38"/>
      <c r="AR68" s="38"/>
      <c r="AS68" s="38"/>
      <c r="AT68" s="38"/>
      <c r="AU68" s="38"/>
      <c r="AV68" s="38"/>
      <c r="AW68" s="38"/>
      <c r="AX68" s="38"/>
      <c r="AY68" s="40"/>
    </row>
    <row r="69" spans="1:51" s="3" customFormat="1" ht="15.75" customHeight="1" x14ac:dyDescent="0.2">
      <c r="A69" s="33"/>
      <c r="B69" s="33"/>
      <c r="C69" s="4"/>
      <c r="D69" s="4"/>
      <c r="E69" s="57"/>
      <c r="F69" s="58"/>
      <c r="G69" s="42"/>
      <c r="H69" s="42"/>
      <c r="I69" s="66"/>
      <c r="J69" s="67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"/>
      <c r="AQ69" s="5"/>
      <c r="AR69" s="5"/>
      <c r="AS69" s="5"/>
      <c r="AT69" s="5"/>
      <c r="AU69" s="5"/>
      <c r="AV69" s="5"/>
      <c r="AW69" s="5"/>
      <c r="AX69" s="5"/>
      <c r="AY69" s="39"/>
    </row>
    <row r="70" spans="1:51" s="3" customFormat="1" ht="15.75" customHeight="1" x14ac:dyDescent="0.2">
      <c r="A70" s="37"/>
      <c r="B70" s="37"/>
      <c r="C70" s="35"/>
      <c r="D70" s="35"/>
      <c r="E70" s="55"/>
      <c r="F70" s="56"/>
      <c r="G70" s="41"/>
      <c r="H70" s="41"/>
      <c r="I70" s="68"/>
      <c r="J70" s="69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38"/>
      <c r="AQ70" s="38"/>
      <c r="AR70" s="38"/>
      <c r="AS70" s="38"/>
      <c r="AT70" s="38"/>
      <c r="AU70" s="38"/>
      <c r="AV70" s="38"/>
      <c r="AW70" s="38"/>
      <c r="AX70" s="38"/>
      <c r="AY70" s="40"/>
    </row>
    <row r="71" spans="1:51" s="3" customFormat="1" ht="15.75" customHeight="1" x14ac:dyDescent="0.2">
      <c r="A71" s="33"/>
      <c r="B71" s="33"/>
      <c r="C71" s="4"/>
      <c r="D71" s="4"/>
      <c r="E71" s="57"/>
      <c r="F71" s="58"/>
      <c r="G71" s="42"/>
      <c r="H71" s="42"/>
      <c r="I71" s="66"/>
      <c r="J71" s="67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"/>
      <c r="AQ71" s="5"/>
      <c r="AR71" s="5"/>
      <c r="AS71" s="5"/>
      <c r="AT71" s="5"/>
      <c r="AU71" s="5"/>
      <c r="AV71" s="5"/>
      <c r="AW71" s="5"/>
      <c r="AX71" s="5"/>
      <c r="AY71" s="39"/>
    </row>
    <row r="72" spans="1:51" s="3" customFormat="1" ht="15.75" customHeight="1" x14ac:dyDescent="0.2">
      <c r="A72" s="37"/>
      <c r="B72" s="37"/>
      <c r="C72" s="35"/>
      <c r="D72" s="35"/>
      <c r="E72" s="55"/>
      <c r="F72" s="56"/>
      <c r="G72" s="41"/>
      <c r="H72" s="41"/>
      <c r="I72" s="68"/>
      <c r="J72" s="69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38"/>
      <c r="AQ72" s="38"/>
      <c r="AR72" s="38"/>
      <c r="AS72" s="38"/>
      <c r="AT72" s="38"/>
      <c r="AU72" s="38"/>
      <c r="AV72" s="38"/>
      <c r="AW72" s="38"/>
      <c r="AX72" s="38"/>
      <c r="AY72" s="40"/>
    </row>
    <row r="73" spans="1:51" s="3" customFormat="1" ht="15.75" customHeight="1" x14ac:dyDescent="0.2">
      <c r="A73" s="33"/>
      <c r="B73" s="33"/>
      <c r="C73" s="4"/>
      <c r="D73" s="4"/>
      <c r="E73" s="57"/>
      <c r="F73" s="58"/>
      <c r="G73" s="42"/>
      <c r="H73" s="42"/>
      <c r="I73" s="66"/>
      <c r="J73" s="67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"/>
      <c r="AQ73" s="5"/>
      <c r="AR73" s="5"/>
      <c r="AS73" s="5"/>
      <c r="AT73" s="5"/>
      <c r="AU73" s="5"/>
      <c r="AV73" s="5"/>
      <c r="AW73" s="5"/>
      <c r="AX73" s="5"/>
      <c r="AY73" s="39"/>
    </row>
    <row r="74" spans="1:51" s="3" customFormat="1" ht="15.75" customHeight="1" x14ac:dyDescent="0.2">
      <c r="A74" s="37"/>
      <c r="B74" s="37"/>
      <c r="C74" s="35"/>
      <c r="D74" s="35"/>
      <c r="E74" s="55"/>
      <c r="F74" s="56"/>
      <c r="G74" s="41"/>
      <c r="H74" s="41"/>
      <c r="I74" s="68"/>
      <c r="J74" s="69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38"/>
      <c r="AQ74" s="38"/>
      <c r="AR74" s="38"/>
      <c r="AS74" s="38"/>
      <c r="AT74" s="38"/>
      <c r="AU74" s="38"/>
      <c r="AV74" s="38"/>
      <c r="AW74" s="38"/>
      <c r="AX74" s="38"/>
      <c r="AY74" s="40"/>
    </row>
    <row r="75" spans="1:51" s="3" customFormat="1" ht="15.75" customHeight="1" x14ac:dyDescent="0.2">
      <c r="A75" s="33"/>
      <c r="B75" s="33"/>
      <c r="C75" s="4"/>
      <c r="D75" s="4"/>
      <c r="E75" s="57"/>
      <c r="F75" s="58"/>
      <c r="G75" s="42"/>
      <c r="H75" s="42"/>
      <c r="I75" s="66"/>
      <c r="J75" s="67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"/>
      <c r="AQ75" s="5"/>
      <c r="AR75" s="5"/>
      <c r="AS75" s="5"/>
      <c r="AT75" s="5"/>
      <c r="AU75" s="5"/>
      <c r="AV75" s="5"/>
      <c r="AW75" s="5"/>
      <c r="AX75" s="5"/>
      <c r="AY75" s="39"/>
    </row>
    <row r="76" spans="1:51" s="3" customFormat="1" ht="15.75" customHeight="1" x14ac:dyDescent="0.2">
      <c r="A76" s="37"/>
      <c r="B76" s="37"/>
      <c r="C76" s="35"/>
      <c r="D76" s="35"/>
      <c r="E76" s="55"/>
      <c r="F76" s="56"/>
      <c r="G76" s="41"/>
      <c r="H76" s="41"/>
      <c r="I76" s="68"/>
      <c r="J76" s="69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38"/>
      <c r="AQ76" s="38"/>
      <c r="AR76" s="38"/>
      <c r="AS76" s="38"/>
      <c r="AT76" s="38"/>
      <c r="AU76" s="38"/>
      <c r="AV76" s="38"/>
      <c r="AW76" s="38"/>
      <c r="AX76" s="38"/>
      <c r="AY76" s="40"/>
    </row>
    <row r="77" spans="1:51" s="3" customFormat="1" ht="15.75" customHeight="1" x14ac:dyDescent="0.2">
      <c r="A77" s="33"/>
      <c r="B77" s="33"/>
      <c r="C77" s="4"/>
      <c r="D77" s="4"/>
      <c r="E77" s="57"/>
      <c r="F77" s="58"/>
      <c r="G77" s="42"/>
      <c r="H77" s="42"/>
      <c r="I77" s="66"/>
      <c r="J77" s="67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"/>
      <c r="AQ77" s="5"/>
      <c r="AR77" s="5"/>
      <c r="AS77" s="5"/>
      <c r="AT77" s="5"/>
      <c r="AU77" s="5"/>
      <c r="AV77" s="5"/>
      <c r="AW77" s="5"/>
      <c r="AX77" s="5"/>
      <c r="AY77" s="39"/>
    </row>
    <row r="78" spans="1:51" s="3" customFormat="1" ht="15.75" customHeight="1" x14ac:dyDescent="0.2">
      <c r="A78" s="37"/>
      <c r="B78" s="37"/>
      <c r="C78" s="35"/>
      <c r="D78" s="35"/>
      <c r="E78" s="55"/>
      <c r="F78" s="56"/>
      <c r="G78" s="41"/>
      <c r="H78" s="41"/>
      <c r="I78" s="68"/>
      <c r="J78" s="69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38"/>
      <c r="AQ78" s="38"/>
      <c r="AR78" s="38"/>
      <c r="AS78" s="38"/>
      <c r="AT78" s="38"/>
      <c r="AU78" s="38"/>
      <c r="AV78" s="38"/>
      <c r="AW78" s="38"/>
      <c r="AX78" s="38"/>
      <c r="AY78" s="40"/>
    </row>
    <row r="79" spans="1:51" s="3" customFormat="1" ht="15.75" customHeight="1" x14ac:dyDescent="0.2">
      <c r="A79" s="33"/>
      <c r="B79" s="33"/>
      <c r="C79" s="4"/>
      <c r="D79" s="4"/>
      <c r="E79" s="57"/>
      <c r="F79" s="58"/>
      <c r="G79" s="42"/>
      <c r="H79" s="42"/>
      <c r="I79" s="66"/>
      <c r="J79" s="67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"/>
      <c r="AQ79" s="5"/>
      <c r="AR79" s="5"/>
      <c r="AS79" s="5"/>
      <c r="AT79" s="5"/>
      <c r="AU79" s="5"/>
      <c r="AV79" s="5"/>
      <c r="AW79" s="5"/>
      <c r="AX79" s="5"/>
      <c r="AY79" s="39"/>
    </row>
    <row r="80" spans="1:51" s="3" customFormat="1" ht="15.75" customHeight="1" x14ac:dyDescent="0.2">
      <c r="A80" s="37"/>
      <c r="B80" s="37"/>
      <c r="C80" s="35"/>
      <c r="D80" s="35"/>
      <c r="E80" s="55"/>
      <c r="F80" s="56"/>
      <c r="G80" s="41"/>
      <c r="H80" s="41"/>
      <c r="I80" s="68"/>
      <c r="J80" s="69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38"/>
      <c r="AQ80" s="38"/>
      <c r="AR80" s="38"/>
      <c r="AS80" s="38"/>
      <c r="AT80" s="38"/>
      <c r="AU80" s="38"/>
      <c r="AV80" s="38"/>
      <c r="AW80" s="38"/>
      <c r="AX80" s="38"/>
      <c r="AY80" s="40"/>
    </row>
    <row r="81" spans="1:51" s="3" customFormat="1" ht="15.75" customHeight="1" x14ac:dyDescent="0.2">
      <c r="A81" s="33"/>
      <c r="B81" s="33"/>
      <c r="C81" s="4"/>
      <c r="D81" s="4"/>
      <c r="E81" s="57"/>
      <c r="F81" s="58"/>
      <c r="G81" s="42"/>
      <c r="H81" s="42"/>
      <c r="I81" s="66"/>
      <c r="J81" s="67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"/>
      <c r="AQ81" s="5"/>
      <c r="AR81" s="5"/>
      <c r="AS81" s="5"/>
      <c r="AT81" s="5"/>
      <c r="AU81" s="5"/>
      <c r="AV81" s="5"/>
      <c r="AW81" s="5"/>
      <c r="AX81" s="5"/>
      <c r="AY81" s="39"/>
    </row>
    <row r="82" spans="1:51" s="3" customFormat="1" ht="15.75" customHeight="1" x14ac:dyDescent="0.2">
      <c r="A82" s="37"/>
      <c r="B82" s="37"/>
      <c r="C82" s="35"/>
      <c r="D82" s="35"/>
      <c r="E82" s="55"/>
      <c r="F82" s="56"/>
      <c r="G82" s="41"/>
      <c r="H82" s="41"/>
      <c r="I82" s="68"/>
      <c r="J82" s="69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38"/>
      <c r="AQ82" s="38"/>
      <c r="AR82" s="38"/>
      <c r="AS82" s="38"/>
      <c r="AT82" s="38"/>
      <c r="AU82" s="38"/>
      <c r="AV82" s="38"/>
      <c r="AW82" s="38"/>
      <c r="AX82" s="38"/>
      <c r="AY82" s="40"/>
    </row>
    <row r="83" spans="1:51" s="3" customFormat="1" ht="15.75" customHeight="1" x14ac:dyDescent="0.2">
      <c r="A83" s="33"/>
      <c r="B83" s="33"/>
      <c r="C83" s="4"/>
      <c r="D83" s="4"/>
      <c r="E83" s="57"/>
      <c r="F83" s="58"/>
      <c r="G83" s="42"/>
      <c r="H83" s="42"/>
      <c r="I83" s="66"/>
      <c r="J83" s="67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"/>
      <c r="AQ83" s="5"/>
      <c r="AR83" s="5"/>
      <c r="AS83" s="5"/>
      <c r="AT83" s="5"/>
      <c r="AU83" s="5"/>
      <c r="AV83" s="5"/>
      <c r="AW83" s="5"/>
      <c r="AX83" s="5"/>
      <c r="AY83" s="39"/>
    </row>
    <row r="84" spans="1:51" s="3" customFormat="1" ht="15.75" customHeight="1" x14ac:dyDescent="0.2">
      <c r="A84" s="37"/>
      <c r="B84" s="37"/>
      <c r="C84" s="35"/>
      <c r="D84" s="35"/>
      <c r="E84" s="55"/>
      <c r="F84" s="56"/>
      <c r="G84" s="41"/>
      <c r="H84" s="41"/>
      <c r="I84" s="68"/>
      <c r="J84" s="69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38"/>
      <c r="AQ84" s="38"/>
      <c r="AR84" s="38"/>
      <c r="AS84" s="38"/>
      <c r="AT84" s="38"/>
      <c r="AU84" s="38"/>
      <c r="AV84" s="38"/>
      <c r="AW84" s="38"/>
      <c r="AX84" s="38"/>
      <c r="AY84" s="40"/>
    </row>
    <row r="85" spans="1:51" s="3" customFormat="1" ht="15.75" customHeight="1" x14ac:dyDescent="0.2">
      <c r="A85" s="33"/>
      <c r="B85" s="33"/>
      <c r="C85" s="4"/>
      <c r="D85" s="4"/>
      <c r="E85" s="57"/>
      <c r="F85" s="58"/>
      <c r="G85" s="42"/>
      <c r="H85" s="42"/>
      <c r="I85" s="66"/>
      <c r="J85" s="67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"/>
      <c r="AQ85" s="5"/>
      <c r="AR85" s="5"/>
      <c r="AS85" s="5"/>
      <c r="AT85" s="5"/>
      <c r="AU85" s="5"/>
      <c r="AV85" s="5"/>
      <c r="AW85" s="5"/>
      <c r="AX85" s="5"/>
      <c r="AY85" s="39"/>
    </row>
    <row r="86" spans="1:51" s="3" customFormat="1" ht="15.75" customHeight="1" x14ac:dyDescent="0.2">
      <c r="A86" s="37"/>
      <c r="B86" s="37"/>
      <c r="C86" s="35"/>
      <c r="D86" s="35"/>
      <c r="E86" s="55"/>
      <c r="F86" s="56"/>
      <c r="G86" s="41"/>
      <c r="H86" s="41"/>
      <c r="I86" s="68"/>
      <c r="J86" s="69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38"/>
      <c r="AQ86" s="38"/>
      <c r="AR86" s="38"/>
      <c r="AS86" s="38"/>
      <c r="AT86" s="38"/>
      <c r="AU86" s="38"/>
      <c r="AV86" s="38"/>
      <c r="AW86" s="38"/>
      <c r="AX86" s="38"/>
      <c r="AY86" s="40"/>
    </row>
    <row r="87" spans="1:51" s="3" customFormat="1" ht="15.75" customHeight="1" x14ac:dyDescent="0.2">
      <c r="A87" s="33"/>
      <c r="B87" s="33"/>
      <c r="C87" s="4"/>
      <c r="D87" s="4"/>
      <c r="E87" s="57"/>
      <c r="F87" s="58"/>
      <c r="G87" s="42"/>
      <c r="H87" s="42"/>
      <c r="I87" s="66"/>
      <c r="J87" s="67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"/>
      <c r="AQ87" s="5"/>
      <c r="AR87" s="5"/>
      <c r="AS87" s="5"/>
      <c r="AT87" s="5"/>
      <c r="AU87" s="5"/>
      <c r="AV87" s="5"/>
      <c r="AW87" s="5"/>
      <c r="AX87" s="5"/>
      <c r="AY87" s="39"/>
    </row>
    <row r="88" spans="1:51" s="3" customFormat="1" ht="15.75" customHeight="1" x14ac:dyDescent="0.2">
      <c r="A88" s="37"/>
      <c r="B88" s="37"/>
      <c r="C88" s="35"/>
      <c r="D88" s="35"/>
      <c r="E88" s="55"/>
      <c r="F88" s="56"/>
      <c r="G88" s="41"/>
      <c r="H88" s="41"/>
      <c r="I88" s="68"/>
      <c r="J88" s="69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38"/>
      <c r="AQ88" s="38"/>
      <c r="AR88" s="38"/>
      <c r="AS88" s="38"/>
      <c r="AT88" s="38"/>
      <c r="AU88" s="38"/>
      <c r="AV88" s="38"/>
      <c r="AW88" s="38"/>
      <c r="AX88" s="38"/>
      <c r="AY88" s="40"/>
    </row>
    <row r="89" spans="1:51" s="3" customFormat="1" ht="15.75" customHeight="1" x14ac:dyDescent="0.2">
      <c r="A89" s="33"/>
      <c r="B89" s="33"/>
      <c r="C89" s="4"/>
      <c r="D89" s="4"/>
      <c r="E89" s="57"/>
      <c r="F89" s="58"/>
      <c r="G89" s="42"/>
      <c r="H89" s="42"/>
      <c r="I89" s="66"/>
      <c r="J89" s="67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"/>
      <c r="AQ89" s="5"/>
      <c r="AR89" s="5"/>
      <c r="AS89" s="5"/>
      <c r="AT89" s="5"/>
      <c r="AU89" s="5"/>
      <c r="AV89" s="5"/>
      <c r="AW89" s="5"/>
      <c r="AX89" s="5"/>
      <c r="AY89" s="39"/>
    </row>
    <row r="90" spans="1:51" s="3" customFormat="1" ht="15.75" customHeight="1" x14ac:dyDescent="0.2">
      <c r="A90" s="37"/>
      <c r="B90" s="37"/>
      <c r="C90" s="35"/>
      <c r="D90" s="35"/>
      <c r="E90" s="55"/>
      <c r="F90" s="56"/>
      <c r="G90" s="41"/>
      <c r="H90" s="41"/>
      <c r="I90" s="68"/>
      <c r="J90" s="69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38"/>
      <c r="AQ90" s="38"/>
      <c r="AR90" s="38"/>
      <c r="AS90" s="38"/>
      <c r="AT90" s="38"/>
      <c r="AU90" s="38"/>
      <c r="AV90" s="38"/>
      <c r="AW90" s="38"/>
      <c r="AX90" s="38"/>
      <c r="AY90" s="40"/>
    </row>
    <row r="91" spans="1:51" s="3" customFormat="1" ht="15.75" customHeight="1" x14ac:dyDescent="0.2">
      <c r="A91" s="33"/>
      <c r="B91" s="33"/>
      <c r="C91" s="4"/>
      <c r="D91" s="4"/>
      <c r="E91" s="34"/>
      <c r="F91" s="42"/>
      <c r="G91" s="42"/>
      <c r="H91" s="42"/>
      <c r="I91" s="66"/>
      <c r="J91" s="67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"/>
      <c r="AQ91" s="5"/>
      <c r="AR91" s="5"/>
      <c r="AS91" s="5"/>
      <c r="AT91" s="5"/>
      <c r="AU91" s="5"/>
      <c r="AV91" s="5"/>
      <c r="AW91" s="5"/>
      <c r="AX91" s="5"/>
      <c r="AY91" s="39"/>
    </row>
    <row r="92" spans="1:51" s="3" customFormat="1" ht="15.75" customHeight="1" x14ac:dyDescent="0.2">
      <c r="A92" s="37"/>
      <c r="B92" s="37"/>
      <c r="C92" s="35"/>
      <c r="D92" s="35"/>
      <c r="E92" s="36"/>
      <c r="F92" s="41"/>
      <c r="G92" s="41"/>
      <c r="H92" s="41"/>
      <c r="I92" s="68"/>
      <c r="J92" s="69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38"/>
      <c r="AQ92" s="38"/>
      <c r="AR92" s="38"/>
      <c r="AS92" s="38"/>
      <c r="AT92" s="38"/>
      <c r="AU92" s="38"/>
      <c r="AV92" s="38"/>
      <c r="AW92" s="38"/>
      <c r="AX92" s="38"/>
      <c r="AY92" s="40"/>
    </row>
    <row r="93" spans="1:51" ht="15" x14ac:dyDescent="0.2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51" ht="15" x14ac:dyDescent="0.2"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</sheetData>
  <dataConsolidate/>
  <mergeCells count="260">
    <mergeCell ref="AV17:AV19"/>
    <mergeCell ref="AW17:AW19"/>
    <mergeCell ref="AX17:AX19"/>
    <mergeCell ref="AY17:AY19"/>
    <mergeCell ref="AI1:AI8"/>
    <mergeCell ref="AS1:AS8"/>
    <mergeCell ref="AT1:AT8"/>
    <mergeCell ref="AJ1:AJ8"/>
    <mergeCell ref="AQ1:AQ8"/>
    <mergeCell ref="AM9:AM13"/>
    <mergeCell ref="AK9:AK13"/>
    <mergeCell ref="AK1:AK8"/>
    <mergeCell ref="AL1:AL8"/>
    <mergeCell ref="AJ9:AJ13"/>
    <mergeCell ref="AL9:AL13"/>
    <mergeCell ref="AM1:AM8"/>
    <mergeCell ref="AY1:AY8"/>
    <mergeCell ref="AW1:AW8"/>
    <mergeCell ref="AR9:AR13"/>
    <mergeCell ref="AX9:AX13"/>
    <mergeCell ref="AY9:AY13"/>
    <mergeCell ref="AV9:AV13"/>
    <mergeCell ref="AW9:AW13"/>
    <mergeCell ref="AX1:AX8"/>
    <mergeCell ref="AV1:AV8"/>
    <mergeCell ref="AH14:AH15"/>
    <mergeCell ref="AM14:AM15"/>
    <mergeCell ref="AN14:AN15"/>
    <mergeCell ref="AH9:AH13"/>
    <mergeCell ref="AH1:AH8"/>
    <mergeCell ref="AO14:AO15"/>
    <mergeCell ref="AU1:AU8"/>
    <mergeCell ref="AP9:AP13"/>
    <mergeCell ref="AQ9:AQ13"/>
    <mergeCell ref="AN9:AN13"/>
    <mergeCell ref="AO9:AO13"/>
    <mergeCell ref="AP1:AP8"/>
    <mergeCell ref="AR1:AR8"/>
    <mergeCell ref="AO1:AO8"/>
    <mergeCell ref="AN1:AN8"/>
    <mergeCell ref="AP14:AP15"/>
    <mergeCell ref="AS9:AS13"/>
    <mergeCell ref="AT9:AT13"/>
    <mergeCell ref="AU9:AU13"/>
    <mergeCell ref="AJ14:AJ15"/>
    <mergeCell ref="AK14:AK15"/>
    <mergeCell ref="AI9:AI13"/>
    <mergeCell ref="AI14:AI15"/>
    <mergeCell ref="R9:R13"/>
    <mergeCell ref="K9:K13"/>
    <mergeCell ref="L9:L13"/>
    <mergeCell ref="A1:C1"/>
    <mergeCell ref="J1:J8"/>
    <mergeCell ref="J9:J13"/>
    <mergeCell ref="D12:E12"/>
    <mergeCell ref="D10:E10"/>
    <mergeCell ref="D8:E8"/>
    <mergeCell ref="D2:E2"/>
    <mergeCell ref="D3:E3"/>
    <mergeCell ref="K1:K8"/>
    <mergeCell ref="L1:L8"/>
    <mergeCell ref="AG1:AG8"/>
    <mergeCell ref="R14:R15"/>
    <mergeCell ref="AF14:AF15"/>
    <mergeCell ref="AG14:AG15"/>
    <mergeCell ref="M1:M8"/>
    <mergeCell ref="N1:N8"/>
    <mergeCell ref="O1:O8"/>
    <mergeCell ref="M9:M13"/>
    <mergeCell ref="N9:N13"/>
    <mergeCell ref="O9:O13"/>
    <mergeCell ref="AG9:AG13"/>
    <mergeCell ref="P14:P15"/>
    <mergeCell ref="AF9:AF13"/>
    <mergeCell ref="AF1:AF8"/>
    <mergeCell ref="Q14:Q15"/>
    <mergeCell ref="Q1:Q8"/>
    <mergeCell ref="R1:R8"/>
    <mergeCell ref="P1:P8"/>
    <mergeCell ref="Q9:Q13"/>
    <mergeCell ref="X1:X8"/>
    <mergeCell ref="Y1:Y8"/>
    <mergeCell ref="Z1:Z8"/>
    <mergeCell ref="AA1:AA8"/>
    <mergeCell ref="S9:S13"/>
    <mergeCell ref="AY14:AY15"/>
    <mergeCell ref="AU14:AU15"/>
    <mergeCell ref="AV14:AV15"/>
    <mergeCell ref="AW14:AW15"/>
    <mergeCell ref="AX14:AX15"/>
    <mergeCell ref="AQ14:AQ15"/>
    <mergeCell ref="AR14:AR15"/>
    <mergeCell ref="AS14:AS15"/>
    <mergeCell ref="AT14:AT15"/>
    <mergeCell ref="AL14:AL15"/>
    <mergeCell ref="I38:J38"/>
    <mergeCell ref="I39:J39"/>
    <mergeCell ref="I40:J40"/>
    <mergeCell ref="I41:J41"/>
    <mergeCell ref="G17:J17"/>
    <mergeCell ref="I24:J24"/>
    <mergeCell ref="I25:J25"/>
    <mergeCell ref="I26:J26"/>
    <mergeCell ref="I35:J35"/>
    <mergeCell ref="I27:J27"/>
    <mergeCell ref="I20:J20"/>
    <mergeCell ref="I22:J22"/>
    <mergeCell ref="AD17:AD19"/>
    <mergeCell ref="AE17:AE19"/>
    <mergeCell ref="O14:O15"/>
    <mergeCell ref="R17:R19"/>
    <mergeCell ref="AF17:AF19"/>
    <mergeCell ref="AR17:AR19"/>
    <mergeCell ref="AS17:AS19"/>
    <mergeCell ref="AT17:AT19"/>
    <mergeCell ref="AU17:AU19"/>
    <mergeCell ref="E18:F18"/>
    <mergeCell ref="G18:H18"/>
    <mergeCell ref="A18:A19"/>
    <mergeCell ref="B18:B19"/>
    <mergeCell ref="C18:C19"/>
    <mergeCell ref="D18:D19"/>
    <mergeCell ref="I18:J19"/>
    <mergeCell ref="A17:F17"/>
    <mergeCell ref="AI17:AI19"/>
    <mergeCell ref="AJ17:AJ19"/>
    <mergeCell ref="AK17:AK19"/>
    <mergeCell ref="AL17:AL19"/>
    <mergeCell ref="AM17:AM19"/>
    <mergeCell ref="AN17:AN19"/>
    <mergeCell ref="AO17:AO19"/>
    <mergeCell ref="AP17:AP19"/>
    <mergeCell ref="AQ17:AQ19"/>
    <mergeCell ref="M17:M19"/>
    <mergeCell ref="N17:N19"/>
    <mergeCell ref="O17:O19"/>
    <mergeCell ref="I53:J53"/>
    <mergeCell ref="AG17:AG19"/>
    <mergeCell ref="AH17:AH19"/>
    <mergeCell ref="K17:K19"/>
    <mergeCell ref="L17:L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I49:J49"/>
    <mergeCell ref="I50:J50"/>
    <mergeCell ref="I51:J51"/>
    <mergeCell ref="I52:J52"/>
    <mergeCell ref="I42:J42"/>
    <mergeCell ref="D4:E4"/>
    <mergeCell ref="D5:E5"/>
    <mergeCell ref="D6:E6"/>
    <mergeCell ref="P17:P19"/>
    <mergeCell ref="I1:I15"/>
    <mergeCell ref="P9:P13"/>
    <mergeCell ref="M14:M15"/>
    <mergeCell ref="N14:N15"/>
    <mergeCell ref="I31:J31"/>
    <mergeCell ref="K14:K15"/>
    <mergeCell ref="L14:L15"/>
    <mergeCell ref="I23:J23"/>
    <mergeCell ref="I28:J28"/>
    <mergeCell ref="I29:J29"/>
    <mergeCell ref="I30:J30"/>
    <mergeCell ref="J14:J15"/>
    <mergeCell ref="I16:J16"/>
    <mergeCell ref="I54:J54"/>
    <mergeCell ref="I55:J55"/>
    <mergeCell ref="I56:J56"/>
    <mergeCell ref="I57:J57"/>
    <mergeCell ref="I58:J58"/>
    <mergeCell ref="I89:J89"/>
    <mergeCell ref="I90:J90"/>
    <mergeCell ref="I91:J91"/>
    <mergeCell ref="I92:J92"/>
    <mergeCell ref="I87:J87"/>
    <mergeCell ref="I88:J88"/>
    <mergeCell ref="I85:J85"/>
    <mergeCell ref="I86:J86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71:J71"/>
    <mergeCell ref="I72:J72"/>
    <mergeCell ref="S1:S8"/>
    <mergeCell ref="T1:T8"/>
    <mergeCell ref="U1:U8"/>
    <mergeCell ref="V1:V8"/>
    <mergeCell ref="W1:W8"/>
    <mergeCell ref="I73:J73"/>
    <mergeCell ref="I74:J74"/>
    <mergeCell ref="I75:J75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T9:T13"/>
    <mergeCell ref="U9:U13"/>
    <mergeCell ref="V9:V13"/>
    <mergeCell ref="W9:W13"/>
    <mergeCell ref="X9:X13"/>
    <mergeCell ref="Y9:Y13"/>
    <mergeCell ref="Z9:Z13"/>
    <mergeCell ref="AA9:AA13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:AB8"/>
    <mergeCell ref="AC1:AC8"/>
    <mergeCell ref="AD1:AD8"/>
    <mergeCell ref="AE1:AE8"/>
    <mergeCell ref="AB9:AB13"/>
    <mergeCell ref="AC9:AC13"/>
    <mergeCell ref="AD9:AD13"/>
    <mergeCell ref="AE9:AE13"/>
    <mergeCell ref="AB14:AB15"/>
    <mergeCell ref="AC14:AC15"/>
    <mergeCell ref="AD14:AD15"/>
    <mergeCell ref="AE14:AE15"/>
    <mergeCell ref="I43:J43"/>
    <mergeCell ref="I44:J44"/>
    <mergeCell ref="I45:J45"/>
    <mergeCell ref="I46:J46"/>
    <mergeCell ref="I47:J47"/>
    <mergeCell ref="I48:J48"/>
    <mergeCell ref="Q17:Q19"/>
    <mergeCell ref="AB17:AB19"/>
    <mergeCell ref="AC17:AC19"/>
    <mergeCell ref="I21:J21"/>
    <mergeCell ref="I32:J32"/>
    <mergeCell ref="I33:J33"/>
    <mergeCell ref="I34:J34"/>
    <mergeCell ref="I36:J36"/>
    <mergeCell ref="I37:J37"/>
  </mergeCells>
  <phoneticPr fontId="0" type="noConversion"/>
  <dataValidations count="9">
    <dataValidation type="list" allowBlank="1" showInputMessage="1" showErrorMessage="1" sqref="D8" xr:uid="{00000000-0002-0000-0000-000000000000}">
      <formula1>Verkaufssysteme</formula1>
    </dataValidation>
    <dataValidation type="list" allowBlank="1" showInputMessage="1" showErrorMessage="1" sqref="D10" xr:uid="{00000000-0002-0000-0000-000001000000}">
      <formula1>Mechatronik</formula1>
    </dataValidation>
    <dataValidation type="list" allowBlank="1" showInputMessage="1" showErrorMessage="1" sqref="D12" xr:uid="{00000000-0002-0000-0000-000002000000}">
      <formula1>Schluesselformen</formula1>
    </dataValidation>
    <dataValidation type="textLength" operator="lessThan" allowBlank="1" showInputMessage="1" showErrorMessage="1" errorTitle="Keso" error="Max.12 Characters" sqref="A20:A92" xr:uid="{00000000-0002-0000-0000-000003000000}">
      <formula1>13</formula1>
    </dataValidation>
    <dataValidation type="textLength" operator="lessThan" allowBlank="1" showInputMessage="1" showErrorMessage="1" error="Max 25 Characters" sqref="B20:C92 K1:AY8" xr:uid="{00000000-0002-0000-0000-000004000000}">
      <formula1>26</formula1>
    </dataValidation>
    <dataValidation operator="lessThan" allowBlank="1" showInputMessage="1" showErrorMessage="1" errorTitle="Keso" error="Max.12 Characters" sqref="A18:A19" xr:uid="{00000000-0002-0000-0000-000007000000}"/>
    <dataValidation operator="lessThan" allowBlank="1" showInputMessage="1" showErrorMessage="1" error="Max 25 Characters" sqref="B18:C19" xr:uid="{00000000-0002-0000-0000-000008000000}"/>
    <dataValidation type="textLength" operator="lessThan" allowBlank="1" showInputMessage="1" showErrorMessage="1" error="Max 12 Characters" sqref="K9:AY13" xr:uid="{00000000-0002-0000-0000-000005000000}">
      <formula1>13</formula1>
    </dataValidation>
    <dataValidation type="textLength" operator="equal" allowBlank="1" showInputMessage="1" showErrorMessage="1" sqref="K20:AY92" xr:uid="{00000000-0002-0000-0000-000006000000}">
      <formula1>1</formula1>
    </dataValidation>
  </dataValidations>
  <printOptions horizontalCentered="1" verticalCentered="1"/>
  <pageMargins left="0.70866141732283472" right="0.70866141732283472" top="0.39370078740157483" bottom="0.39370078740157483" header="0.19685039370078741" footer="0.19685039370078741"/>
  <pageSetup paperSize="9" scale="65" fitToHeight="0" pageOrder="overThenDown" orientation="landscape" verticalDpi="35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154" r:id="rId4" name="btnNeueZylinder">
          <controlPr defaultSize="0" print="0" autoLine="0" r:id="rId5">
            <anchor moveWithCells="1">
              <from>
                <xdr:col>3</xdr:col>
                <xdr:colOff>0</xdr:colOff>
                <xdr:row>13</xdr:row>
                <xdr:rowOff>133350</xdr:rowOff>
              </from>
              <to>
                <xdr:col>4</xdr:col>
                <xdr:colOff>123825</xdr:colOff>
                <xdr:row>15</xdr:row>
                <xdr:rowOff>19050</xdr:rowOff>
              </to>
            </anchor>
          </controlPr>
        </control>
      </mc:Choice>
      <mc:Fallback>
        <control shapeId="6154" r:id="rId4" name="btnNeueZylinder"/>
      </mc:Fallback>
    </mc:AlternateContent>
    <mc:AlternateContent xmlns:mc="http://schemas.openxmlformats.org/markup-compatibility/2006">
      <mc:Choice Requires="x14">
        <control shapeId="6153" r:id="rId6" name="btnNeueSchluessel">
          <controlPr defaultSize="0" print="0" autoLine="0" r:id="rId7">
            <anchor moveWithCells="1">
              <from>
                <xdr:col>2</xdr:col>
                <xdr:colOff>0</xdr:colOff>
                <xdr:row>13</xdr:row>
                <xdr:rowOff>133350</xdr:rowOff>
              </from>
              <to>
                <xdr:col>2</xdr:col>
                <xdr:colOff>1447800</xdr:colOff>
                <xdr:row>15</xdr:row>
                <xdr:rowOff>19050</xdr:rowOff>
              </to>
            </anchor>
          </controlPr>
        </control>
      </mc:Choice>
      <mc:Fallback>
        <control shapeId="6153" r:id="rId6" name="btnNeueSchluessel"/>
      </mc:Fallback>
    </mc:AlternateContent>
    <mc:AlternateContent xmlns:mc="http://schemas.openxmlformats.org/markup-compatibility/2006">
      <mc:Choice Requires="x14">
        <control shapeId="6156" r:id="rId8" name="cmdselectlanguage">
          <controlPr defaultSize="0" print="0" autoLine="0" r:id="rId9">
            <anchor moveWithCells="1">
              <from>
                <xdr:col>5</xdr:col>
                <xdr:colOff>200025</xdr:colOff>
                <xdr:row>1</xdr:row>
                <xdr:rowOff>9525</xdr:rowOff>
              </from>
              <to>
                <xdr:col>7</xdr:col>
                <xdr:colOff>200025</xdr:colOff>
                <xdr:row>2</xdr:row>
                <xdr:rowOff>133350</xdr:rowOff>
              </to>
            </anchor>
          </controlPr>
        </control>
      </mc:Choice>
      <mc:Fallback>
        <control shapeId="6156" r:id="rId8" name="cmdselectlanguag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U43"/>
  <sheetViews>
    <sheetView workbookViewId="0">
      <selection activeCell="A4" sqref="A4"/>
    </sheetView>
  </sheetViews>
  <sheetFormatPr baseColWidth="10" defaultRowHeight="12.75" x14ac:dyDescent="0.2"/>
  <cols>
    <col min="1" max="2" width="25.42578125" customWidth="1"/>
    <col min="3" max="3" width="2.28515625" customWidth="1"/>
    <col min="5" max="5" width="13.140625" bestFit="1" customWidth="1"/>
    <col min="6" max="6" width="3" customWidth="1"/>
    <col min="7" max="7" width="18.140625" customWidth="1"/>
    <col min="8" max="8" width="17.140625" customWidth="1"/>
    <col min="9" max="9" width="2.5703125" customWidth="1"/>
    <col min="12" max="12" width="2.28515625" customWidth="1"/>
    <col min="13" max="14" width="9.42578125" customWidth="1"/>
    <col min="15" max="16" width="2.28515625" customWidth="1"/>
    <col min="17" max="17" width="24.85546875" customWidth="1"/>
    <col min="18" max="18" width="22.85546875" customWidth="1"/>
    <col min="19" max="19" width="24.85546875" customWidth="1"/>
    <col min="20" max="20" width="27.42578125" customWidth="1"/>
    <col min="21" max="21" width="47.7109375" customWidth="1"/>
  </cols>
  <sheetData>
    <row r="1" spans="1:21" ht="15" x14ac:dyDescent="0.2">
      <c r="A1" s="18" t="s">
        <v>41</v>
      </c>
      <c r="D1" s="18" t="s">
        <v>43</v>
      </c>
      <c r="G1" s="18" t="s">
        <v>44</v>
      </c>
      <c r="J1" s="18" t="s">
        <v>45</v>
      </c>
      <c r="M1" s="24" t="s">
        <v>49</v>
      </c>
      <c r="Q1" s="18" t="s">
        <v>34</v>
      </c>
    </row>
    <row r="2" spans="1:21" ht="13.5" thickBot="1" x14ac:dyDescent="0.25">
      <c r="A2" s="29" t="s">
        <v>39</v>
      </c>
      <c r="B2" s="24" t="s">
        <v>40</v>
      </c>
      <c r="D2" s="24" t="s">
        <v>42</v>
      </c>
      <c r="E2" s="24" t="s">
        <v>40</v>
      </c>
      <c r="G2" s="27" t="s">
        <v>44</v>
      </c>
      <c r="H2" s="28" t="s">
        <v>40</v>
      </c>
      <c r="J2" s="24" t="s">
        <v>17</v>
      </c>
      <c r="K2" s="24" t="s">
        <v>40</v>
      </c>
      <c r="M2" s="24" t="s">
        <v>47</v>
      </c>
      <c r="N2" t="s">
        <v>48</v>
      </c>
      <c r="Q2" s="24" t="s">
        <v>46</v>
      </c>
      <c r="R2" s="24" t="s">
        <v>35</v>
      </c>
      <c r="S2" s="24" t="s">
        <v>36</v>
      </c>
      <c r="T2" s="24" t="s">
        <v>38</v>
      </c>
      <c r="U2" s="24" t="s">
        <v>37</v>
      </c>
    </row>
    <row r="3" spans="1:21" x14ac:dyDescent="0.2">
      <c r="D3" s="1"/>
      <c r="J3" s="25"/>
      <c r="M3" s="24" t="s">
        <v>35</v>
      </c>
      <c r="N3">
        <v>2</v>
      </c>
      <c r="Q3" s="24" t="s">
        <v>50</v>
      </c>
      <c r="R3" s="24" t="s">
        <v>0</v>
      </c>
      <c r="S3" s="24" t="s">
        <v>84</v>
      </c>
      <c r="T3" s="24" t="s">
        <v>92</v>
      </c>
      <c r="U3" s="24" t="s">
        <v>0</v>
      </c>
    </row>
    <row r="4" spans="1:21" ht="15" x14ac:dyDescent="0.2">
      <c r="A4" t="s">
        <v>33</v>
      </c>
      <c r="D4" s="20" t="s">
        <v>98</v>
      </c>
      <c r="G4" t="str">
        <f>INDEX(TabTexte[],MATCH("TextFarbk. Trapez",TabTexte[LABEL],0),VLOOKUP(Currentlanguagecode,TabSprachcodes[],2,FALSE))</f>
        <v>Farbk. Trapez</v>
      </c>
      <c r="J4" s="22" t="str">
        <f>INDEX(TabTexte[],MATCH("Textja",TabTexte[LABEL],0),VLOOKUP(Currentlanguagecode,TabSprachcodes[],2,FALSE))</f>
        <v>Ja</v>
      </c>
      <c r="K4">
        <v>1</v>
      </c>
      <c r="M4" s="24" t="s">
        <v>36</v>
      </c>
      <c r="N4">
        <v>3</v>
      </c>
      <c r="Q4" s="24" t="s">
        <v>51</v>
      </c>
      <c r="R4" s="24" t="s">
        <v>52</v>
      </c>
      <c r="S4" s="24" t="s">
        <v>71</v>
      </c>
      <c r="T4" s="24" t="s">
        <v>145</v>
      </c>
      <c r="U4" s="24" t="s">
        <v>176</v>
      </c>
    </row>
    <row r="5" spans="1:21" ht="15.75" thickBot="1" x14ac:dyDescent="0.25">
      <c r="A5" t="s">
        <v>21</v>
      </c>
      <c r="D5" s="20" t="s">
        <v>99</v>
      </c>
      <c r="G5" t="str">
        <f>INDEX(TabTexte[],MATCH("TextFarbk. Lang",TabTexte[LABEL],0),VLOOKUP(Currentlanguagecode,TabSprachcodes[],2,FALSE))</f>
        <v>Farbk. Lang</v>
      </c>
      <c r="J5" s="26" t="str">
        <f>INDEX(TabTexte[],MATCH("Textnein",TabTexte[LABEL],0),VLOOKUP(Currentlanguagecode,TabSprachcodes[],2,FALSE))</f>
        <v>Nein</v>
      </c>
      <c r="K5">
        <v>0</v>
      </c>
      <c r="M5" s="24" t="s">
        <v>38</v>
      </c>
      <c r="N5">
        <v>4</v>
      </c>
      <c r="Q5" s="24" t="s">
        <v>64</v>
      </c>
      <c r="R5" t="s">
        <v>1</v>
      </c>
      <c r="S5" t="s">
        <v>72</v>
      </c>
      <c r="T5" t="s">
        <v>146</v>
      </c>
      <c r="U5" t="s">
        <v>177</v>
      </c>
    </row>
    <row r="6" spans="1:21" ht="15" x14ac:dyDescent="0.2">
      <c r="A6" t="s">
        <v>22</v>
      </c>
      <c r="D6" s="20" t="s">
        <v>100</v>
      </c>
      <c r="G6" t="str">
        <f>INDEX(TabTexte[],MATCH("TextTrapez",TabTexte[LABEL],0),VLOOKUP(Currentlanguagecode,TabSprachcodes[],2,FALSE))</f>
        <v>Trapez</v>
      </c>
      <c r="M6" s="24" t="s">
        <v>37</v>
      </c>
      <c r="N6">
        <v>5</v>
      </c>
      <c r="Q6" s="24" t="s">
        <v>53</v>
      </c>
      <c r="R6" t="s">
        <v>12</v>
      </c>
      <c r="S6" s="24" t="s">
        <v>73</v>
      </c>
      <c r="T6" s="24" t="s">
        <v>147</v>
      </c>
      <c r="U6" t="s">
        <v>178</v>
      </c>
    </row>
    <row r="7" spans="1:21" ht="15.75" thickBot="1" x14ac:dyDescent="0.25">
      <c r="A7" t="s">
        <v>23</v>
      </c>
      <c r="D7" s="21" t="s">
        <v>101</v>
      </c>
      <c r="G7" t="str">
        <f>INDEX(TabTexte[],MATCH("TextRund",TabTexte[LABEL],0),VLOOKUP(Currentlanguagecode,TabSprachcodes[],2,FALSE))</f>
        <v>Rund</v>
      </c>
      <c r="Q7" s="24" t="s">
        <v>54</v>
      </c>
      <c r="R7" t="s">
        <v>18</v>
      </c>
      <c r="S7" s="24" t="s">
        <v>74</v>
      </c>
      <c r="T7" s="24" t="s">
        <v>148</v>
      </c>
      <c r="U7" s="24" t="s">
        <v>179</v>
      </c>
    </row>
    <row r="8" spans="1:21" x14ac:dyDescent="0.2">
      <c r="A8" t="s">
        <v>24</v>
      </c>
      <c r="G8" t="str">
        <f>INDEX(TabTexte[],MATCH("TextLang",TabTexte[LABEL],0),VLOOKUP(Currentlanguagecode,TabSprachcodes[],2,FALSE))</f>
        <v>Lang</v>
      </c>
      <c r="Q8" s="24" t="s">
        <v>55</v>
      </c>
      <c r="R8" s="24" t="s">
        <v>2</v>
      </c>
      <c r="S8" t="s">
        <v>75</v>
      </c>
      <c r="T8" t="s">
        <v>149</v>
      </c>
      <c r="U8" t="s">
        <v>180</v>
      </c>
    </row>
    <row r="9" spans="1:21" x14ac:dyDescent="0.2">
      <c r="G9" t="str">
        <f>INDEX(TabTexte[],MATCH("TextExtralang",TabTexte[LABEL],0),VLOOKUP(Currentlanguagecode,TabSprachcodes[],2,FALSE))</f>
        <v>Extra Lang</v>
      </c>
      <c r="Q9" s="24" t="s">
        <v>56</v>
      </c>
      <c r="R9" t="s">
        <v>4</v>
      </c>
      <c r="S9" s="24" t="s">
        <v>87</v>
      </c>
      <c r="T9" t="s">
        <v>133</v>
      </c>
      <c r="U9" t="s">
        <v>167</v>
      </c>
    </row>
    <row r="10" spans="1:21" x14ac:dyDescent="0.2">
      <c r="G10" t="str">
        <f>INDEX(TabTexte[],MATCH("TextRechteck",TabTexte[LABEL],0),VLOOKUP(Currentlanguagecode,TabSprachcodes[],2,FALSE))</f>
        <v>Rechteck</v>
      </c>
      <c r="Q10" s="24" t="s">
        <v>57</v>
      </c>
      <c r="R10" t="s">
        <v>5</v>
      </c>
      <c r="S10" t="s">
        <v>76</v>
      </c>
      <c r="T10" t="s">
        <v>135</v>
      </c>
      <c r="U10" t="s">
        <v>168</v>
      </c>
    </row>
    <row r="11" spans="1:21" x14ac:dyDescent="0.2">
      <c r="G11" t="str">
        <f>INDEX(TabTexte[],MATCH("TextKEKlang",TabTexte[LABEL],0),VLOOKUP(Currentlanguagecode,TabSprachcodes[],2,FALSE))</f>
        <v>KEK Lang</v>
      </c>
      <c r="Q11" s="24" t="s">
        <v>58</v>
      </c>
      <c r="R11" t="s">
        <v>6</v>
      </c>
      <c r="S11" s="24" t="s">
        <v>85</v>
      </c>
      <c r="T11" t="s">
        <v>136</v>
      </c>
      <c r="U11" t="s">
        <v>169</v>
      </c>
    </row>
    <row r="12" spans="1:21" x14ac:dyDescent="0.2">
      <c r="G12" t="str">
        <f>INDEX(TabTexte[],MATCH("Textkekextralang",TabTexte[LABEL],0),VLOOKUP(Currentlanguagecode,TabSprachcodes[],2,FALSE))</f>
        <v>KEK Extra-Lang</v>
      </c>
      <c r="Q12" s="24" t="s">
        <v>59</v>
      </c>
      <c r="R12" t="s">
        <v>7</v>
      </c>
      <c r="S12" s="24" t="s">
        <v>86</v>
      </c>
      <c r="T12" t="s">
        <v>137</v>
      </c>
      <c r="U12" t="s">
        <v>170</v>
      </c>
    </row>
    <row r="13" spans="1:21" x14ac:dyDescent="0.2">
      <c r="G13" t="str">
        <f>INDEX(TabTexte[],MATCH("Textverschiedene",TabTexte[LABEL],0),VLOOKUP(Currentlanguagecode,TabSprachcodes[],2,FALSE))</f>
        <v>Verschiedene</v>
      </c>
      <c r="Q13" s="24" t="s">
        <v>68</v>
      </c>
      <c r="R13" t="s">
        <v>8</v>
      </c>
      <c r="S13" t="s">
        <v>77</v>
      </c>
      <c r="T13" s="24" t="s">
        <v>138</v>
      </c>
      <c r="U13" t="s">
        <v>171</v>
      </c>
    </row>
    <row r="14" spans="1:21" x14ac:dyDescent="0.2">
      <c r="Q14" s="24" t="s">
        <v>60</v>
      </c>
      <c r="R14" t="s">
        <v>9</v>
      </c>
      <c r="S14" s="24" t="s">
        <v>78</v>
      </c>
      <c r="T14" t="s">
        <v>139</v>
      </c>
      <c r="U14" s="24" t="s">
        <v>172</v>
      </c>
    </row>
    <row r="15" spans="1:21" ht="15" x14ac:dyDescent="0.2">
      <c r="C15" s="19"/>
      <c r="Q15" s="24" t="s">
        <v>61</v>
      </c>
      <c r="R15" t="s">
        <v>25</v>
      </c>
      <c r="S15" t="s">
        <v>79</v>
      </c>
      <c r="T15" t="s">
        <v>134</v>
      </c>
      <c r="U15" t="s">
        <v>173</v>
      </c>
    </row>
    <row r="16" spans="1:21" ht="15" x14ac:dyDescent="0.2">
      <c r="C16" s="19"/>
      <c r="Q16" s="24" t="s">
        <v>62</v>
      </c>
      <c r="R16" t="s">
        <v>14</v>
      </c>
      <c r="S16" t="s">
        <v>80</v>
      </c>
      <c r="T16" t="s">
        <v>150</v>
      </c>
      <c r="U16" t="s">
        <v>175</v>
      </c>
    </row>
    <row r="17" spans="1:21" ht="15" customHeight="1" x14ac:dyDescent="0.2">
      <c r="C17" s="19"/>
      <c r="Q17" s="24" t="s">
        <v>63</v>
      </c>
      <c r="R17" s="24" t="s">
        <v>10</v>
      </c>
      <c r="S17" t="s">
        <v>81</v>
      </c>
      <c r="T17" t="s">
        <v>154</v>
      </c>
      <c r="U17" t="s">
        <v>181</v>
      </c>
    </row>
    <row r="18" spans="1:21" ht="15" x14ac:dyDescent="0.2">
      <c r="A18" s="24"/>
      <c r="C18" s="19"/>
      <c r="Q18" s="24" t="s">
        <v>65</v>
      </c>
      <c r="R18" t="s">
        <v>3</v>
      </c>
      <c r="S18" t="s">
        <v>82</v>
      </c>
      <c r="T18" t="s">
        <v>155</v>
      </c>
      <c r="U18" t="s">
        <v>182</v>
      </c>
    </row>
    <row r="19" spans="1:21" ht="15" x14ac:dyDescent="0.2">
      <c r="A19" s="24"/>
      <c r="C19" s="19"/>
      <c r="Q19" s="24" t="s">
        <v>66</v>
      </c>
      <c r="R19" t="s">
        <v>20</v>
      </c>
      <c r="S19" t="s">
        <v>83</v>
      </c>
      <c r="T19" t="s">
        <v>153</v>
      </c>
      <c r="U19" t="s">
        <v>183</v>
      </c>
    </row>
    <row r="20" spans="1:21" x14ac:dyDescent="0.2">
      <c r="A20" s="24"/>
      <c r="Q20" s="24" t="s">
        <v>70</v>
      </c>
      <c r="R20" t="s">
        <v>13</v>
      </c>
      <c r="S20" s="24" t="s">
        <v>88</v>
      </c>
      <c r="T20" s="24" t="s">
        <v>141</v>
      </c>
      <c r="U20" t="s">
        <v>184</v>
      </c>
    </row>
    <row r="21" spans="1:21" x14ac:dyDescent="0.2">
      <c r="A21" s="24"/>
      <c r="Q21" s="24" t="s">
        <v>69</v>
      </c>
      <c r="R21" s="24" t="s">
        <v>67</v>
      </c>
      <c r="S21" s="24" t="s">
        <v>89</v>
      </c>
      <c r="T21" t="s">
        <v>142</v>
      </c>
      <c r="U21" t="s">
        <v>185</v>
      </c>
    </row>
    <row r="22" spans="1:21" x14ac:dyDescent="0.2">
      <c r="Q22" s="24" t="s">
        <v>90</v>
      </c>
      <c r="R22" s="24" t="s">
        <v>11</v>
      </c>
      <c r="S22" t="s">
        <v>91</v>
      </c>
      <c r="T22" s="24" t="s">
        <v>140</v>
      </c>
      <c r="U22" t="s">
        <v>174</v>
      </c>
    </row>
    <row r="23" spans="1:21" x14ac:dyDescent="0.2">
      <c r="Q23" s="24" t="s">
        <v>93</v>
      </c>
      <c r="R23" s="24" t="s">
        <v>95</v>
      </c>
      <c r="S23" t="s">
        <v>131</v>
      </c>
      <c r="T23" t="s">
        <v>143</v>
      </c>
      <c r="U23" t="s">
        <v>186</v>
      </c>
    </row>
    <row r="24" spans="1:21" x14ac:dyDescent="0.2">
      <c r="Q24" s="24" t="s">
        <v>94</v>
      </c>
      <c r="R24" s="24" t="s">
        <v>96</v>
      </c>
      <c r="S24" t="s">
        <v>132</v>
      </c>
      <c r="T24" t="s">
        <v>144</v>
      </c>
      <c r="U24" t="s">
        <v>187</v>
      </c>
    </row>
    <row r="25" spans="1:21" x14ac:dyDescent="0.2">
      <c r="C25" s="2"/>
      <c r="Q25" t="s">
        <v>103</v>
      </c>
      <c r="R25" t="s">
        <v>26</v>
      </c>
      <c r="S25" t="s">
        <v>118</v>
      </c>
      <c r="T25" t="s">
        <v>156</v>
      </c>
      <c r="U25" t="s">
        <v>190</v>
      </c>
    </row>
    <row r="26" spans="1:21" ht="15" x14ac:dyDescent="0.2">
      <c r="Q26" t="s">
        <v>104</v>
      </c>
      <c r="R26" t="s">
        <v>102</v>
      </c>
      <c r="S26" s="20" t="s">
        <v>119</v>
      </c>
      <c r="T26" s="24" t="s">
        <v>157</v>
      </c>
      <c r="U26" t="s">
        <v>191</v>
      </c>
    </row>
    <row r="27" spans="1:21" ht="15" x14ac:dyDescent="0.2">
      <c r="A27" s="23"/>
      <c r="Q27" t="s">
        <v>105</v>
      </c>
      <c r="R27" t="s">
        <v>28</v>
      </c>
      <c r="S27" s="20" t="s">
        <v>121</v>
      </c>
      <c r="T27" t="s">
        <v>158</v>
      </c>
      <c r="U27" t="s">
        <v>192</v>
      </c>
    </row>
    <row r="28" spans="1:21" ht="15" x14ac:dyDescent="0.2">
      <c r="Q28" t="s">
        <v>106</v>
      </c>
      <c r="R28" t="s">
        <v>27</v>
      </c>
      <c r="S28" s="20" t="s">
        <v>120</v>
      </c>
      <c r="T28" t="s">
        <v>159</v>
      </c>
      <c r="U28" t="s">
        <v>193</v>
      </c>
    </row>
    <row r="29" spans="1:21" ht="15" x14ac:dyDescent="0.2">
      <c r="Q29" t="s">
        <v>107</v>
      </c>
      <c r="R29" t="s">
        <v>29</v>
      </c>
      <c r="S29" s="20" t="s">
        <v>122</v>
      </c>
      <c r="T29" t="s">
        <v>160</v>
      </c>
      <c r="U29" t="s">
        <v>194</v>
      </c>
    </row>
    <row r="30" spans="1:21" ht="15" x14ac:dyDescent="0.2">
      <c r="Q30" t="s">
        <v>108</v>
      </c>
      <c r="R30" t="s">
        <v>109</v>
      </c>
      <c r="S30" s="20" t="s">
        <v>123</v>
      </c>
      <c r="T30" s="24" t="s">
        <v>161</v>
      </c>
      <c r="U30" t="s">
        <v>195</v>
      </c>
    </row>
    <row r="31" spans="1:21" ht="15" x14ac:dyDescent="0.2">
      <c r="Q31" t="s">
        <v>110</v>
      </c>
      <c r="R31" t="s">
        <v>30</v>
      </c>
      <c r="S31" s="20" t="s">
        <v>124</v>
      </c>
      <c r="T31" t="s">
        <v>162</v>
      </c>
      <c r="U31" t="s">
        <v>196</v>
      </c>
    </row>
    <row r="32" spans="1:21" ht="15" x14ac:dyDescent="0.2">
      <c r="Q32" t="s">
        <v>111</v>
      </c>
      <c r="R32" t="s">
        <v>31</v>
      </c>
      <c r="S32" s="20" t="s">
        <v>125</v>
      </c>
      <c r="T32" t="s">
        <v>163</v>
      </c>
      <c r="U32" t="s">
        <v>197</v>
      </c>
    </row>
    <row r="33" spans="17:21" ht="15" x14ac:dyDescent="0.2">
      <c r="Q33" t="s">
        <v>112</v>
      </c>
      <c r="R33" t="s">
        <v>32</v>
      </c>
      <c r="S33" s="20" t="s">
        <v>126</v>
      </c>
      <c r="T33" t="s">
        <v>164</v>
      </c>
      <c r="U33" t="s">
        <v>198</v>
      </c>
    </row>
    <row r="34" spans="17:21" ht="15.75" thickBot="1" x14ac:dyDescent="0.25">
      <c r="Q34" t="s">
        <v>113</v>
      </c>
      <c r="R34" t="s">
        <v>19</v>
      </c>
      <c r="S34" s="21" t="s">
        <v>127</v>
      </c>
      <c r="T34" t="s">
        <v>165</v>
      </c>
      <c r="U34" t="s">
        <v>199</v>
      </c>
    </row>
    <row r="35" spans="17:21" x14ac:dyDescent="0.2">
      <c r="Q35" t="s">
        <v>114</v>
      </c>
      <c r="R35" t="s">
        <v>15</v>
      </c>
      <c r="S35" t="s">
        <v>116</v>
      </c>
      <c r="T35" s="24" t="s">
        <v>152</v>
      </c>
      <c r="U35" s="24" t="s">
        <v>189</v>
      </c>
    </row>
    <row r="36" spans="17:21" x14ac:dyDescent="0.2">
      <c r="Q36" t="s">
        <v>115</v>
      </c>
      <c r="R36" t="s">
        <v>16</v>
      </c>
      <c r="S36" t="s">
        <v>117</v>
      </c>
      <c r="T36" s="24" t="s">
        <v>151</v>
      </c>
      <c r="U36" s="24" t="s">
        <v>151</v>
      </c>
    </row>
    <row r="37" spans="17:21" x14ac:dyDescent="0.2">
      <c r="Q37" s="24" t="s">
        <v>128</v>
      </c>
      <c r="R37" t="s">
        <v>129</v>
      </c>
      <c r="S37" t="s">
        <v>130</v>
      </c>
      <c r="T37" s="24" t="s">
        <v>166</v>
      </c>
      <c r="U37" s="24" t="s">
        <v>188</v>
      </c>
    </row>
    <row r="38" spans="17:21" x14ac:dyDescent="0.2">
      <c r="Q38" s="24" t="s">
        <v>200</v>
      </c>
      <c r="R38" s="24" t="s">
        <v>201</v>
      </c>
      <c r="S38" t="s">
        <v>202</v>
      </c>
      <c r="T38" t="s">
        <v>203</v>
      </c>
      <c r="U38" s="24" t="s">
        <v>204</v>
      </c>
    </row>
    <row r="39" spans="17:21" x14ac:dyDescent="0.2">
      <c r="Q39" s="24" t="s">
        <v>208</v>
      </c>
      <c r="R39" s="24" t="s">
        <v>205</v>
      </c>
      <c r="S39" t="s">
        <v>211</v>
      </c>
      <c r="T39" s="24" t="s">
        <v>213</v>
      </c>
      <c r="U39" s="24" t="s">
        <v>212</v>
      </c>
    </row>
    <row r="40" spans="17:21" x14ac:dyDescent="0.2">
      <c r="Q40" s="24" t="s">
        <v>214</v>
      </c>
      <c r="R40" s="24" t="s">
        <v>209</v>
      </c>
      <c r="S40" t="s">
        <v>216</v>
      </c>
      <c r="T40" t="s">
        <v>218</v>
      </c>
      <c r="U40" t="s">
        <v>220</v>
      </c>
    </row>
    <row r="41" spans="17:21" x14ac:dyDescent="0.2">
      <c r="Q41" s="24" t="s">
        <v>215</v>
      </c>
      <c r="R41" s="24" t="s">
        <v>210</v>
      </c>
      <c r="S41" t="s">
        <v>217</v>
      </c>
      <c r="T41" s="24" t="s">
        <v>219</v>
      </c>
      <c r="U41" s="24" t="s">
        <v>221</v>
      </c>
    </row>
    <row r="42" spans="17:21" x14ac:dyDescent="0.2">
      <c r="Q42" t="s">
        <v>223</v>
      </c>
      <c r="R42" t="s">
        <v>222</v>
      </c>
      <c r="S42" t="s">
        <v>224</v>
      </c>
      <c r="T42" t="s">
        <v>228</v>
      </c>
      <c r="U42" t="s">
        <v>230</v>
      </c>
    </row>
    <row r="43" spans="17:21" x14ac:dyDescent="0.2">
      <c r="Q43" t="s">
        <v>225</v>
      </c>
      <c r="R43" t="s">
        <v>226</v>
      </c>
      <c r="S43" t="s">
        <v>227</v>
      </c>
      <c r="T43" t="s">
        <v>229</v>
      </c>
      <c r="U43" t="s">
        <v>231</v>
      </c>
    </row>
  </sheetData>
  <sheetProtection password="CACD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Schliessplan</vt:lpstr>
      <vt:lpstr>Listen</vt:lpstr>
      <vt:lpstr>Schliessplan!Drucktitel</vt:lpstr>
      <vt:lpstr>Mechatronik</vt:lpstr>
      <vt:lpstr>Registrierung</vt:lpstr>
      <vt:lpstr>Schluesselformen</vt:lpstr>
      <vt:lpstr>Spracheinstellung</vt:lpstr>
      <vt:lpstr>Verkaufssysteme</vt:lpstr>
    </vt:vector>
  </TitlesOfParts>
  <Company>ASSA Abloy Schweiz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Schliessplan Vorlage</dc:title>
  <dc:creator>Matthias Külbs</dc:creator>
  <cp:lastModifiedBy>Tom Reiher</cp:lastModifiedBy>
  <cp:lastPrinted>2019-01-24T08:06:00Z</cp:lastPrinted>
  <dcterms:created xsi:type="dcterms:W3CDTF">2001-12-14T06:56:18Z</dcterms:created>
  <dcterms:modified xsi:type="dcterms:W3CDTF">2023-01-09T16:33:09Z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</Properties>
</file>